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DOCHLAZENI DVZ ADMIN rozpocet SOUHRN - ZADÁNÍ\"/>
    </mc:Choice>
  </mc:AlternateContent>
  <xr:revisionPtr revIDLastSave="0" documentId="13_ncr:1_{0C759608-6D8F-4409-AB48-4D7DF958E726}" xr6:coauthVersionLast="47" xr6:coauthVersionMax="47" xr10:uidLastSave="{00000000-0000-0000-0000-000000000000}"/>
  <bookViews>
    <workbookView xWindow="-120" yWindow="-120" windowWidth="29040" windowHeight="15720" firstSheet="2" activeTab="4" xr2:uid="{00000000-000D-0000-FFFF-FFFF00000000}"/>
  </bookViews>
  <sheets>
    <sheet name="Rekapitulace stavby" sheetId="1" r:id="rId1"/>
    <sheet name="D1.1 - Stavba - DP04" sheetId="2" r:id="rId2"/>
    <sheet name="D1.4.1 - Zdravotně techni..." sheetId="3" r:id="rId3"/>
    <sheet name="D1.4.2 - Chlazení - DP04" sheetId="4" r:id="rId4"/>
    <sheet name="D1.4.3 - Vzduchotechnika ..." sheetId="5" r:id="rId5"/>
    <sheet name="D1.4.4 - Elektroinstalace..." sheetId="6" r:id="rId6"/>
    <sheet name="D1.4.5 - Měření a regulac..." sheetId="7" r:id="rId7"/>
  </sheets>
  <definedNames>
    <definedName name="_xlnm._FilterDatabase" localSheetId="1" hidden="1">'D1.1 - Stavba - DP04'!$C$96:$K$540</definedName>
    <definedName name="_xlnm._FilterDatabase" localSheetId="2" hidden="1">'D1.4.1 - Zdravotně techni...'!$C$85:$K$127</definedName>
    <definedName name="_xlnm._FilterDatabase" localSheetId="3" hidden="1">'D1.4.2 - Chlazení - DP04'!$C$89:$K$206</definedName>
    <definedName name="_xlnm._FilterDatabase" localSheetId="4" hidden="1">'D1.4.3 - Vzduchotechnika ...'!$C$85:$K$130</definedName>
    <definedName name="_xlnm._FilterDatabase" localSheetId="5" hidden="1">'D1.4.4 - Elektroinstalace...'!$C$83:$K$103</definedName>
    <definedName name="_xlnm._FilterDatabase" localSheetId="6" hidden="1">'D1.4.5 - Měření a regulac...'!$C$84:$K$132</definedName>
    <definedName name="_xlnm.Print_Area" localSheetId="1">'D1.1 - Stavba - DP04'!$C$4:$J$39,'D1.1 - Stavba - DP04'!$C$45:$J$78,'D1.1 - Stavba - DP04'!$C$84:$K$540</definedName>
    <definedName name="_xlnm.Print_Area" localSheetId="2">'D1.4.1 - Zdravotně techni...'!$C$4:$J$39,'D1.4.1 - Zdravotně techni...'!$C$45:$J$67,'D1.4.1 - Zdravotně techni...'!$C$73:$K$127</definedName>
    <definedName name="_xlnm.Print_Area" localSheetId="3">'D1.4.2 - Chlazení - DP04'!$C$4:$J$39,'D1.4.2 - Chlazení - DP04'!$C$45:$J$71,'D1.4.2 - Chlazení - DP04'!$C$77:$K$206</definedName>
    <definedName name="_xlnm.Print_Area" localSheetId="4">'D1.4.3 - Vzduchotechnika ...'!$C$4:$J$39,'D1.4.3 - Vzduchotechnika ...'!$C$45:$J$67,'D1.4.3 - Vzduchotechnika ...'!$C$73:$K$130</definedName>
    <definedName name="_xlnm.Print_Area" localSheetId="5">'D1.4.4 - Elektroinstalace...'!$C$4:$J$39,'D1.4.4 - Elektroinstalace...'!$C$45:$J$65,'D1.4.4 - Elektroinstalace...'!$C$71:$K$103</definedName>
    <definedName name="_xlnm.Print_Area" localSheetId="6">'D1.4.5 - Měření a regulac...'!$C$4:$J$39,'D1.4.5 - Měření a regulac...'!$C$45:$J$66,'D1.4.5 - Měření a regulac...'!$C$72:$K$132</definedName>
    <definedName name="_xlnm.Print_Area" localSheetId="0">'Rekapitulace stavby'!$D$4:$AO$36,'Rekapitulace stavby'!$C$42:$AQ$61</definedName>
    <definedName name="_xlnm.Print_Titles" localSheetId="1">'D1.1 - Stavba - DP04'!$96:$96</definedName>
    <definedName name="_xlnm.Print_Titles" localSheetId="2">'D1.4.1 - Zdravotně techni...'!$85:$85</definedName>
    <definedName name="_xlnm.Print_Titles" localSheetId="3">'D1.4.2 - Chlazení - DP04'!$89:$89</definedName>
    <definedName name="_xlnm.Print_Titles" localSheetId="4">'D1.4.3 - Vzduchotechnika ...'!$85:$85</definedName>
    <definedName name="_xlnm.Print_Titles" localSheetId="5">'D1.4.4 - Elektroinstalace...'!$83:$83</definedName>
    <definedName name="_xlnm.Print_Titles" localSheetId="6">'D1.4.5 - Měření a regulac...'!$84:$84</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1" i="7" l="1"/>
  <c r="J129" i="7"/>
  <c r="J127" i="7"/>
  <c r="J125" i="7"/>
  <c r="J123" i="7"/>
  <c r="J121" i="7"/>
  <c r="J119" i="7"/>
  <c r="J117" i="7"/>
  <c r="J114" i="7"/>
  <c r="J112" i="7"/>
  <c r="J109" i="7"/>
  <c r="J107" i="7"/>
  <c r="J105" i="7"/>
  <c r="J103" i="7"/>
  <c r="J101" i="7"/>
  <c r="J98" i="7"/>
  <c r="J96" i="7"/>
  <c r="J94" i="7"/>
  <c r="J91" i="7"/>
  <c r="J89" i="7"/>
  <c r="J87" i="7"/>
  <c r="J101" i="6"/>
  <c r="J97" i="6"/>
  <c r="J95" i="6"/>
  <c r="J94" i="6"/>
  <c r="J93" i="6"/>
  <c r="J92" i="6"/>
  <c r="J91" i="6"/>
  <c r="J90" i="6"/>
  <c r="J89" i="6"/>
  <c r="J87" i="6"/>
  <c r="J86" i="6"/>
  <c r="J129" i="5"/>
  <c r="J127" i="5"/>
  <c r="J126" i="5"/>
  <c r="J125" i="5"/>
  <c r="J123" i="5"/>
  <c r="J122" i="5"/>
  <c r="J121" i="5"/>
  <c r="J120" i="5"/>
  <c r="J119" i="5"/>
  <c r="J118" i="5"/>
  <c r="J117" i="5"/>
  <c r="J114" i="5"/>
  <c r="J112" i="5"/>
  <c r="J109" i="5"/>
  <c r="J107" i="5"/>
  <c r="J104" i="5"/>
  <c r="J102" i="5"/>
  <c r="J99" i="5"/>
  <c r="J96" i="5"/>
  <c r="J94" i="5"/>
  <c r="J92" i="5"/>
  <c r="J90" i="5"/>
  <c r="J88" i="5"/>
  <c r="J206" i="4"/>
  <c r="J204" i="4"/>
  <c r="J203" i="4"/>
  <c r="J201" i="4"/>
  <c r="J200" i="4"/>
  <c r="J198" i="4"/>
  <c r="J197" i="4"/>
  <c r="J196" i="4"/>
  <c r="J195" i="4"/>
  <c r="J194" i="4"/>
  <c r="J193" i="4"/>
  <c r="J192" i="4"/>
  <c r="J191" i="4"/>
  <c r="J190" i="4"/>
  <c r="J187" i="4"/>
  <c r="J186" i="4"/>
  <c r="J184" i="4"/>
  <c r="J181" i="4"/>
  <c r="J179" i="4"/>
  <c r="J177" i="4"/>
  <c r="J175" i="4"/>
  <c r="J173" i="4"/>
  <c r="J171" i="4"/>
  <c r="J169" i="4"/>
  <c r="J166" i="4"/>
  <c r="J164" i="4"/>
  <c r="J162" i="4"/>
  <c r="J160" i="4"/>
  <c r="J158" i="4"/>
  <c r="J156" i="4"/>
  <c r="J154" i="4"/>
  <c r="J152" i="4"/>
  <c r="J150" i="4"/>
  <c r="J147" i="4"/>
  <c r="J146" i="4"/>
  <c r="J144" i="4"/>
  <c r="J142" i="4"/>
  <c r="J140" i="4"/>
  <c r="J138" i="4"/>
  <c r="J136" i="4"/>
  <c r="J133" i="4"/>
  <c r="J131" i="4"/>
  <c r="J129" i="4"/>
  <c r="J127" i="4"/>
  <c r="J125" i="4"/>
  <c r="J122" i="4"/>
  <c r="J119" i="4"/>
  <c r="J117" i="4"/>
  <c r="J115" i="4"/>
  <c r="J113" i="4"/>
  <c r="J111" i="4"/>
  <c r="J108" i="4"/>
  <c r="J106" i="4"/>
  <c r="J104" i="4"/>
  <c r="J102" i="4"/>
  <c r="J100" i="4"/>
  <c r="J98" i="4"/>
  <c r="J96" i="4"/>
  <c r="J94" i="4"/>
  <c r="J92" i="4"/>
  <c r="J126" i="3"/>
  <c r="J123" i="3"/>
  <c r="J119" i="3"/>
  <c r="J116" i="3"/>
  <c r="J114" i="3"/>
  <c r="J112" i="3"/>
  <c r="J110" i="3"/>
  <c r="J108" i="3"/>
  <c r="J105" i="3"/>
  <c r="J102" i="3"/>
  <c r="J100" i="3"/>
  <c r="J99" i="3"/>
  <c r="J96" i="3"/>
  <c r="J94" i="3"/>
  <c r="J93" i="3"/>
  <c r="J91" i="3"/>
  <c r="J89" i="3"/>
  <c r="J497" i="2"/>
  <c r="J485" i="2"/>
  <c r="J483" i="2"/>
  <c r="J473" i="2"/>
  <c r="J471" i="2"/>
  <c r="J468" i="2"/>
  <c r="J466" i="2"/>
  <c r="J464" i="2"/>
  <c r="J462" i="2"/>
  <c r="J455" i="2"/>
  <c r="J453" i="2"/>
  <c r="J446" i="2"/>
  <c r="J443" i="2"/>
  <c r="J441" i="2"/>
  <c r="J439" i="2"/>
  <c r="J437" i="2"/>
  <c r="J435" i="2"/>
  <c r="J433" i="2"/>
  <c r="J431" i="2"/>
  <c r="J429" i="2"/>
  <c r="J427" i="2"/>
  <c r="J418" i="2"/>
  <c r="J416" i="2"/>
  <c r="J409" i="2"/>
  <c r="J408" i="2"/>
  <c r="J405" i="2"/>
  <c r="J404" i="2"/>
  <c r="J401" i="2"/>
  <c r="J391" i="2"/>
  <c r="J388" i="2"/>
  <c r="J386" i="2"/>
  <c r="J376" i="2"/>
  <c r="J374" i="2"/>
  <c r="J372" i="2"/>
  <c r="J370" i="2"/>
  <c r="J368" i="2"/>
  <c r="J366" i="2"/>
  <c r="J356" i="2"/>
  <c r="J348" i="2"/>
  <c r="J345" i="2"/>
  <c r="J339" i="2"/>
  <c r="J336" i="2"/>
  <c r="J333" i="2"/>
  <c r="J329" i="2"/>
  <c r="J326" i="2"/>
  <c r="J324" i="2"/>
  <c r="J321" i="2"/>
  <c r="J319" i="2"/>
  <c r="J317" i="2"/>
  <c r="J314" i="2"/>
  <c r="J312" i="2"/>
  <c r="J304" i="2"/>
  <c r="J298" i="2"/>
  <c r="J293" i="2"/>
  <c r="J285" i="2"/>
  <c r="J281" i="2"/>
  <c r="J272" i="2"/>
  <c r="J269" i="2"/>
  <c r="J263" i="2"/>
  <c r="J256" i="2"/>
  <c r="J253" i="2"/>
  <c r="J244" i="2"/>
  <c r="J241" i="2"/>
  <c r="J232" i="2"/>
  <c r="J230" i="2"/>
  <c r="J220" i="2"/>
  <c r="J218" i="2"/>
  <c r="J217" i="2"/>
  <c r="J214" i="2"/>
  <c r="J200" i="2"/>
  <c r="J189" i="2"/>
  <c r="J187" i="2"/>
  <c r="J184" i="2"/>
  <c r="J174" i="2"/>
  <c r="J165" i="2"/>
  <c r="J142" i="2"/>
  <c r="J138" i="2"/>
  <c r="J128" i="2"/>
  <c r="J122" i="2"/>
  <c r="J114" i="2"/>
  <c r="J109" i="2"/>
  <c r="J102" i="2"/>
  <c r="J100" i="2"/>
  <c r="BK131" i="7"/>
  <c r="BK129" i="7"/>
  <c r="BK127" i="7"/>
  <c r="BK125" i="7"/>
  <c r="BK123" i="7"/>
  <c r="BK121" i="7"/>
  <c r="BK119" i="7"/>
  <c r="BK117" i="7"/>
  <c r="BK114" i="7"/>
  <c r="BK112" i="7"/>
  <c r="BK109" i="7"/>
  <c r="BK107" i="7"/>
  <c r="BK105" i="7"/>
  <c r="BK103" i="7"/>
  <c r="BK101" i="7"/>
  <c r="BK98" i="7"/>
  <c r="BK96" i="7"/>
  <c r="BK94" i="7"/>
  <c r="BK91" i="7"/>
  <c r="BK89" i="7"/>
  <c r="BK87" i="7"/>
  <c r="BK101" i="6"/>
  <c r="BK97" i="6"/>
  <c r="BK95" i="6"/>
  <c r="BK94" i="6"/>
  <c r="BK93" i="6"/>
  <c r="BK92" i="6"/>
  <c r="BK91" i="6"/>
  <c r="BK90" i="6"/>
  <c r="BK89" i="6"/>
  <c r="BK87" i="6"/>
  <c r="BK86" i="6"/>
  <c r="BK129" i="5"/>
  <c r="BK127" i="5"/>
  <c r="BK126" i="5"/>
  <c r="BK125" i="5"/>
  <c r="BK123" i="5"/>
  <c r="BK122" i="5"/>
  <c r="BK121" i="5"/>
  <c r="BK120" i="5"/>
  <c r="BK119" i="5"/>
  <c r="BK118" i="5"/>
  <c r="BK117" i="5"/>
  <c r="BK114" i="5"/>
  <c r="BK112" i="5"/>
  <c r="BK109" i="5"/>
  <c r="BK107" i="5"/>
  <c r="BK104" i="5"/>
  <c r="BK102" i="5"/>
  <c r="BK99" i="5"/>
  <c r="BK96" i="5"/>
  <c r="BK94" i="5"/>
  <c r="BK92" i="5"/>
  <c r="BK90" i="5"/>
  <c r="BK88" i="5"/>
  <c r="BK206" i="4"/>
  <c r="BK204" i="4"/>
  <c r="BK203" i="4"/>
  <c r="BK201" i="4"/>
  <c r="BK200" i="4"/>
  <c r="BK198" i="4"/>
  <c r="BK197" i="4"/>
  <c r="BK196" i="4"/>
  <c r="BK195" i="4"/>
  <c r="BK194" i="4"/>
  <c r="BK193" i="4"/>
  <c r="BK192" i="4"/>
  <c r="BK191" i="4"/>
  <c r="BK190" i="4"/>
  <c r="BK187" i="4"/>
  <c r="BK186" i="4"/>
  <c r="BK184" i="4"/>
  <c r="BK181" i="4"/>
  <c r="BK179" i="4"/>
  <c r="BK177" i="4"/>
  <c r="BK175" i="4"/>
  <c r="BK173" i="4"/>
  <c r="BK171" i="4"/>
  <c r="BK169" i="4"/>
  <c r="BK166" i="4"/>
  <c r="BK164" i="4"/>
  <c r="BK162" i="4"/>
  <c r="BK160" i="4"/>
  <c r="BK158" i="4"/>
  <c r="BK156" i="4"/>
  <c r="BK154" i="4"/>
  <c r="BK152" i="4"/>
  <c r="BK150" i="4"/>
  <c r="BK147" i="4"/>
  <c r="BK146" i="4"/>
  <c r="BK144" i="4"/>
  <c r="BK142" i="4"/>
  <c r="BK140" i="4"/>
  <c r="BK138" i="4"/>
  <c r="BK136" i="4"/>
  <c r="BK133" i="4"/>
  <c r="BK131" i="4"/>
  <c r="BK129" i="4"/>
  <c r="BK127" i="4"/>
  <c r="BK125" i="4"/>
  <c r="BK122" i="4"/>
  <c r="BK119" i="4"/>
  <c r="BK117" i="4"/>
  <c r="BK115" i="4"/>
  <c r="BK113" i="4"/>
  <c r="BK111" i="4"/>
  <c r="BK108" i="4"/>
  <c r="BK106" i="4"/>
  <c r="BK104" i="4"/>
  <c r="BK102" i="4"/>
  <c r="BK100" i="4"/>
  <c r="BK98" i="4"/>
  <c r="BK96" i="4"/>
  <c r="BK94" i="4"/>
  <c r="BK92" i="4"/>
  <c r="BK126" i="3"/>
  <c r="BK123" i="3"/>
  <c r="BK119" i="3"/>
  <c r="BK116" i="3"/>
  <c r="BK114" i="3"/>
  <c r="BK112" i="3"/>
  <c r="BK110" i="3"/>
  <c r="BK108" i="3"/>
  <c r="BK105" i="3"/>
  <c r="BK102" i="3"/>
  <c r="BK100" i="3"/>
  <c r="BK99" i="3"/>
  <c r="BK96" i="3"/>
  <c r="BK94" i="3"/>
  <c r="BK93" i="3"/>
  <c r="BK91" i="3"/>
  <c r="BK89" i="3"/>
  <c r="BK497" i="2"/>
  <c r="BK485" i="2"/>
  <c r="BK483" i="2"/>
  <c r="BK473" i="2"/>
  <c r="BK471" i="2"/>
  <c r="BK468" i="2"/>
  <c r="BK466" i="2"/>
  <c r="BK464" i="2"/>
  <c r="BK462" i="2"/>
  <c r="BK455" i="2"/>
  <c r="BK453" i="2"/>
  <c r="BK446" i="2"/>
  <c r="BK443" i="2"/>
  <c r="BK441" i="2"/>
  <c r="BK439" i="2"/>
  <c r="BK437" i="2"/>
  <c r="BK435" i="2"/>
  <c r="BK433" i="2"/>
  <c r="BK431" i="2"/>
  <c r="BK429" i="2"/>
  <c r="BK427" i="2"/>
  <c r="BK418" i="2"/>
  <c r="BK416" i="2"/>
  <c r="BK409" i="2"/>
  <c r="BK408" i="2"/>
  <c r="BK405" i="2"/>
  <c r="BK404" i="2"/>
  <c r="BK401" i="2"/>
  <c r="BK391" i="2"/>
  <c r="BK388" i="2"/>
  <c r="BK386" i="2"/>
  <c r="BK376" i="2"/>
  <c r="BK374" i="2"/>
  <c r="BK372" i="2"/>
  <c r="BK370" i="2"/>
  <c r="BK368" i="2"/>
  <c r="BK366" i="2"/>
  <c r="BK356" i="2"/>
  <c r="BK348" i="2"/>
  <c r="BK345" i="2"/>
  <c r="BK339" i="2"/>
  <c r="BK336" i="2"/>
  <c r="BK333" i="2"/>
  <c r="BK329" i="2"/>
  <c r="BK326" i="2"/>
  <c r="BK324" i="2"/>
  <c r="BK321" i="2"/>
  <c r="BK319" i="2"/>
  <c r="BK317" i="2"/>
  <c r="BK314" i="2"/>
  <c r="BK312" i="2"/>
  <c r="BK304" i="2"/>
  <c r="BK298" i="2"/>
  <c r="BK293" i="2"/>
  <c r="BK285" i="2"/>
  <c r="BK281" i="2"/>
  <c r="BK272" i="2"/>
  <c r="BK269" i="2"/>
  <c r="BK263" i="2"/>
  <c r="BK256" i="2"/>
  <c r="BK253" i="2"/>
  <c r="BK244" i="2"/>
  <c r="BK241" i="2"/>
  <c r="BK232" i="2"/>
  <c r="BK230" i="2"/>
  <c r="BK220" i="2"/>
  <c r="BK218" i="2"/>
  <c r="BK217" i="2"/>
  <c r="BK214" i="2"/>
  <c r="BK200" i="2"/>
  <c r="BK189" i="2"/>
  <c r="BK187" i="2"/>
  <c r="BK184" i="2"/>
  <c r="BK174" i="2"/>
  <c r="BK165" i="2"/>
  <c r="BK142" i="2"/>
  <c r="BK138" i="2"/>
  <c r="BK128" i="2"/>
  <c r="BK122" i="2"/>
  <c r="BK114" i="2"/>
  <c r="BK109" i="2"/>
  <c r="BK102" i="2"/>
  <c r="BK100" i="2"/>
  <c r="J37" i="7"/>
  <c r="J36" i="7"/>
  <c r="AY60" i="1" s="1"/>
  <c r="J35" i="7"/>
  <c r="AX60" i="1" s="1"/>
  <c r="BI131" i="7"/>
  <c r="BH131" i="7"/>
  <c r="BG131" i="7"/>
  <c r="BF131" i="7"/>
  <c r="T131" i="7"/>
  <c r="T130" i="7" s="1"/>
  <c r="R131" i="7"/>
  <c r="R130" i="7" s="1"/>
  <c r="P131" i="7"/>
  <c r="P130" i="7" s="1"/>
  <c r="BI129" i="7"/>
  <c r="BH129" i="7"/>
  <c r="BG129" i="7"/>
  <c r="BF129" i="7"/>
  <c r="T129" i="7"/>
  <c r="R129" i="7"/>
  <c r="P129" i="7"/>
  <c r="BI127" i="7"/>
  <c r="BH127" i="7"/>
  <c r="BG127" i="7"/>
  <c r="BF127" i="7"/>
  <c r="T127" i="7"/>
  <c r="R127" i="7"/>
  <c r="P127" i="7"/>
  <c r="BI125" i="7"/>
  <c r="BH125" i="7"/>
  <c r="BG125" i="7"/>
  <c r="BF125" i="7"/>
  <c r="T125" i="7"/>
  <c r="R125" i="7"/>
  <c r="P125" i="7"/>
  <c r="BI123" i="7"/>
  <c r="BH123" i="7"/>
  <c r="BG123" i="7"/>
  <c r="BF123" i="7"/>
  <c r="T123" i="7"/>
  <c r="R123" i="7"/>
  <c r="P123" i="7"/>
  <c r="BI121" i="7"/>
  <c r="BH121" i="7"/>
  <c r="BG121" i="7"/>
  <c r="BF121" i="7"/>
  <c r="T121" i="7"/>
  <c r="R121" i="7"/>
  <c r="P121" i="7"/>
  <c r="BI119" i="7"/>
  <c r="BH119" i="7"/>
  <c r="BG119" i="7"/>
  <c r="BF119" i="7"/>
  <c r="T119" i="7"/>
  <c r="R119" i="7"/>
  <c r="P119" i="7"/>
  <c r="BI117" i="7"/>
  <c r="BH117" i="7"/>
  <c r="BG117" i="7"/>
  <c r="BF117" i="7"/>
  <c r="T117" i="7"/>
  <c r="R117" i="7"/>
  <c r="P117" i="7"/>
  <c r="BI114" i="7"/>
  <c r="BH114" i="7"/>
  <c r="BG114" i="7"/>
  <c r="BF114" i="7"/>
  <c r="T114" i="7"/>
  <c r="R114" i="7"/>
  <c r="P114" i="7"/>
  <c r="BI112" i="7"/>
  <c r="BH112" i="7"/>
  <c r="BG112" i="7"/>
  <c r="BF112" i="7"/>
  <c r="T112" i="7"/>
  <c r="R112" i="7"/>
  <c r="P112" i="7"/>
  <c r="BI109" i="7"/>
  <c r="BH109" i="7"/>
  <c r="BG109" i="7"/>
  <c r="BF109" i="7"/>
  <c r="T109" i="7"/>
  <c r="R109" i="7"/>
  <c r="P109" i="7"/>
  <c r="BI107" i="7"/>
  <c r="BH107" i="7"/>
  <c r="BG107" i="7"/>
  <c r="BF107" i="7"/>
  <c r="T107" i="7"/>
  <c r="R107" i="7"/>
  <c r="P107" i="7"/>
  <c r="BI105" i="7"/>
  <c r="BH105" i="7"/>
  <c r="BG105" i="7"/>
  <c r="BF105" i="7"/>
  <c r="T105" i="7"/>
  <c r="R105" i="7"/>
  <c r="P105" i="7"/>
  <c r="BI103" i="7"/>
  <c r="BH103" i="7"/>
  <c r="BG103" i="7"/>
  <c r="BF103" i="7"/>
  <c r="T103" i="7"/>
  <c r="R103" i="7"/>
  <c r="P103" i="7"/>
  <c r="BI101" i="7"/>
  <c r="BH101" i="7"/>
  <c r="BG101" i="7"/>
  <c r="BF101" i="7"/>
  <c r="T101" i="7"/>
  <c r="R101" i="7"/>
  <c r="P101" i="7"/>
  <c r="BI98" i="7"/>
  <c r="BH98" i="7"/>
  <c r="BG98" i="7"/>
  <c r="BF98" i="7"/>
  <c r="T98" i="7"/>
  <c r="R98" i="7"/>
  <c r="P98" i="7"/>
  <c r="BI96" i="7"/>
  <c r="BH96" i="7"/>
  <c r="BG96" i="7"/>
  <c r="BF96" i="7"/>
  <c r="T96" i="7"/>
  <c r="R96" i="7"/>
  <c r="P96" i="7"/>
  <c r="BI94" i="7"/>
  <c r="BH94" i="7"/>
  <c r="BG94" i="7"/>
  <c r="BF94" i="7"/>
  <c r="T94" i="7"/>
  <c r="R94" i="7"/>
  <c r="P94" i="7"/>
  <c r="BI91" i="7"/>
  <c r="BH91" i="7"/>
  <c r="BG91" i="7"/>
  <c r="BF91" i="7"/>
  <c r="T91" i="7"/>
  <c r="R91" i="7"/>
  <c r="P91" i="7"/>
  <c r="BI89" i="7"/>
  <c r="BH89" i="7"/>
  <c r="BG89" i="7"/>
  <c r="BF89" i="7"/>
  <c r="T89" i="7"/>
  <c r="R89" i="7"/>
  <c r="P89" i="7"/>
  <c r="BI87" i="7"/>
  <c r="BH87" i="7"/>
  <c r="BG87" i="7"/>
  <c r="BF87" i="7"/>
  <c r="T87" i="7"/>
  <c r="R87" i="7"/>
  <c r="P87" i="7"/>
  <c r="J82" i="7"/>
  <c r="J81" i="7"/>
  <c r="F81" i="7"/>
  <c r="F79" i="7"/>
  <c r="E77" i="7"/>
  <c r="J55" i="7"/>
  <c r="J54" i="7"/>
  <c r="F54" i="7"/>
  <c r="F52" i="7"/>
  <c r="E50" i="7"/>
  <c r="J18" i="7"/>
  <c r="E18" i="7"/>
  <c r="F82" i="7" s="1"/>
  <c r="J17" i="7"/>
  <c r="J12" i="7"/>
  <c r="J79" i="7" s="1"/>
  <c r="E7" i="7"/>
  <c r="E48" i="7" s="1"/>
  <c r="J37" i="6"/>
  <c r="J36" i="6"/>
  <c r="AY59" i="1" s="1"/>
  <c r="J35" i="6"/>
  <c r="AX59" i="1" s="1"/>
  <c r="BI101" i="6"/>
  <c r="BH101" i="6"/>
  <c r="BG101" i="6"/>
  <c r="BF101" i="6"/>
  <c r="T101" i="6"/>
  <c r="T100" i="6" s="1"/>
  <c r="T99" i="6" s="1"/>
  <c r="R101" i="6"/>
  <c r="R100" i="6" s="1"/>
  <c r="R99" i="6" s="1"/>
  <c r="P101" i="6"/>
  <c r="P100" i="6"/>
  <c r="P99" i="6" s="1"/>
  <c r="BI97" i="6"/>
  <c r="BH97" i="6"/>
  <c r="BG97" i="6"/>
  <c r="BF97" i="6"/>
  <c r="T97" i="6"/>
  <c r="T96" i="6" s="1"/>
  <c r="R97" i="6"/>
  <c r="R96" i="6" s="1"/>
  <c r="P97" i="6"/>
  <c r="P96" i="6" s="1"/>
  <c r="BI95" i="6"/>
  <c r="BH95" i="6"/>
  <c r="BG95" i="6"/>
  <c r="BF95" i="6"/>
  <c r="T95" i="6"/>
  <c r="R95" i="6"/>
  <c r="P95" i="6"/>
  <c r="BI94" i="6"/>
  <c r="BH94" i="6"/>
  <c r="BG94" i="6"/>
  <c r="BF94" i="6"/>
  <c r="T94" i="6"/>
  <c r="R94" i="6"/>
  <c r="P94" i="6"/>
  <c r="BI93" i="6"/>
  <c r="BH93" i="6"/>
  <c r="BG93" i="6"/>
  <c r="BF93" i="6"/>
  <c r="T93" i="6"/>
  <c r="R93" i="6"/>
  <c r="P93" i="6"/>
  <c r="BI92" i="6"/>
  <c r="BH92" i="6"/>
  <c r="BG92" i="6"/>
  <c r="BF92" i="6"/>
  <c r="T92" i="6"/>
  <c r="R92" i="6"/>
  <c r="P92" i="6"/>
  <c r="BI91" i="6"/>
  <c r="BH91" i="6"/>
  <c r="BG91" i="6"/>
  <c r="BF91" i="6"/>
  <c r="T91" i="6"/>
  <c r="R91" i="6"/>
  <c r="P91" i="6"/>
  <c r="BI90" i="6"/>
  <c r="BH90" i="6"/>
  <c r="BG90" i="6"/>
  <c r="BF90" i="6"/>
  <c r="T90" i="6"/>
  <c r="R90" i="6"/>
  <c r="P90" i="6"/>
  <c r="BI89" i="6"/>
  <c r="BH89" i="6"/>
  <c r="BG89" i="6"/>
  <c r="BF89" i="6"/>
  <c r="T89" i="6"/>
  <c r="R89" i="6"/>
  <c r="P89" i="6"/>
  <c r="BI87" i="6"/>
  <c r="BH87" i="6"/>
  <c r="BG87" i="6"/>
  <c r="BF87" i="6"/>
  <c r="T87" i="6"/>
  <c r="R87" i="6"/>
  <c r="P87" i="6"/>
  <c r="BI86" i="6"/>
  <c r="BH86" i="6"/>
  <c r="BG86" i="6"/>
  <c r="BF86" i="6"/>
  <c r="T86" i="6"/>
  <c r="R86" i="6"/>
  <c r="P86" i="6"/>
  <c r="J81" i="6"/>
  <c r="J80" i="6"/>
  <c r="F80" i="6"/>
  <c r="F78" i="6"/>
  <c r="E76" i="6"/>
  <c r="J55" i="6"/>
  <c r="J54" i="6"/>
  <c r="F54" i="6"/>
  <c r="F52" i="6"/>
  <c r="E50" i="6"/>
  <c r="J18" i="6"/>
  <c r="E18" i="6"/>
  <c r="F55" i="6" s="1"/>
  <c r="J17" i="6"/>
  <c r="J12" i="6"/>
  <c r="J78" i="6" s="1"/>
  <c r="E7" i="6"/>
  <c r="E48" i="6" s="1"/>
  <c r="J37" i="5"/>
  <c r="J36" i="5"/>
  <c r="AY58" i="1" s="1"/>
  <c r="J35" i="5"/>
  <c r="AX58" i="1" s="1"/>
  <c r="BI129" i="5"/>
  <c r="BH129" i="5"/>
  <c r="BG129" i="5"/>
  <c r="BF129" i="5"/>
  <c r="T129" i="5"/>
  <c r="T128" i="5" s="1"/>
  <c r="R129" i="5"/>
  <c r="R128" i="5" s="1"/>
  <c r="P129" i="5"/>
  <c r="P128" i="5" s="1"/>
  <c r="BI127" i="5"/>
  <c r="BH127" i="5"/>
  <c r="BG127" i="5"/>
  <c r="BF127" i="5"/>
  <c r="T127" i="5"/>
  <c r="R127" i="5"/>
  <c r="P127" i="5"/>
  <c r="BI126" i="5"/>
  <c r="BH126" i="5"/>
  <c r="BG126" i="5"/>
  <c r="BF126" i="5"/>
  <c r="T126" i="5"/>
  <c r="R126" i="5"/>
  <c r="P126" i="5"/>
  <c r="BI125" i="5"/>
  <c r="BH125" i="5"/>
  <c r="BG125" i="5"/>
  <c r="BF125" i="5"/>
  <c r="T125" i="5"/>
  <c r="R125" i="5"/>
  <c r="P125"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8" i="5"/>
  <c r="BH118" i="5"/>
  <c r="BG118" i="5"/>
  <c r="BF118" i="5"/>
  <c r="T118" i="5"/>
  <c r="R118" i="5"/>
  <c r="P118" i="5"/>
  <c r="BI117" i="5"/>
  <c r="BH117" i="5"/>
  <c r="BG117" i="5"/>
  <c r="BF117" i="5"/>
  <c r="T117" i="5"/>
  <c r="R117" i="5"/>
  <c r="P117" i="5"/>
  <c r="BI114" i="5"/>
  <c r="BH114" i="5"/>
  <c r="BG114" i="5"/>
  <c r="BF114" i="5"/>
  <c r="T114" i="5"/>
  <c r="T113" i="5" s="1"/>
  <c r="R114" i="5"/>
  <c r="R113" i="5" s="1"/>
  <c r="P114" i="5"/>
  <c r="P113" i="5" s="1"/>
  <c r="BI112" i="5"/>
  <c r="BH112" i="5"/>
  <c r="BG112" i="5"/>
  <c r="BF112" i="5"/>
  <c r="T112" i="5"/>
  <c r="R112" i="5"/>
  <c r="P112" i="5"/>
  <c r="BI109" i="5"/>
  <c r="BH109" i="5"/>
  <c r="BG109" i="5"/>
  <c r="BF109" i="5"/>
  <c r="T109" i="5"/>
  <c r="R109" i="5"/>
  <c r="P109" i="5"/>
  <c r="BI107" i="5"/>
  <c r="BH107" i="5"/>
  <c r="BG107" i="5"/>
  <c r="BF107" i="5"/>
  <c r="T107" i="5"/>
  <c r="R107" i="5"/>
  <c r="P107" i="5"/>
  <c r="BI104" i="5"/>
  <c r="BH104" i="5"/>
  <c r="BG104" i="5"/>
  <c r="BF104" i="5"/>
  <c r="T104" i="5"/>
  <c r="R104" i="5"/>
  <c r="P104" i="5"/>
  <c r="BI102" i="5"/>
  <c r="BH102" i="5"/>
  <c r="BG102" i="5"/>
  <c r="BF102" i="5"/>
  <c r="T102" i="5"/>
  <c r="R102" i="5"/>
  <c r="P102" i="5"/>
  <c r="BI99" i="5"/>
  <c r="BH99" i="5"/>
  <c r="BG99" i="5"/>
  <c r="BF99" i="5"/>
  <c r="T99" i="5"/>
  <c r="T98" i="5" s="1"/>
  <c r="R99" i="5"/>
  <c r="R98" i="5" s="1"/>
  <c r="P99" i="5"/>
  <c r="P98" i="5" s="1"/>
  <c r="BI96" i="5"/>
  <c r="BH96" i="5"/>
  <c r="BG96" i="5"/>
  <c r="BF96" i="5"/>
  <c r="T96" i="5"/>
  <c r="R96" i="5"/>
  <c r="P96" i="5"/>
  <c r="BI94" i="5"/>
  <c r="BH94" i="5"/>
  <c r="BG94" i="5"/>
  <c r="BF94" i="5"/>
  <c r="T94" i="5"/>
  <c r="R94" i="5"/>
  <c r="P94" i="5"/>
  <c r="BI92" i="5"/>
  <c r="BH92" i="5"/>
  <c r="BG92" i="5"/>
  <c r="BF92" i="5"/>
  <c r="T92" i="5"/>
  <c r="R92" i="5"/>
  <c r="P92" i="5"/>
  <c r="BI90" i="5"/>
  <c r="BH90" i="5"/>
  <c r="BG90" i="5"/>
  <c r="BF90" i="5"/>
  <c r="T90" i="5"/>
  <c r="R90" i="5"/>
  <c r="P90" i="5"/>
  <c r="BI88" i="5"/>
  <c r="BH88" i="5"/>
  <c r="BG88" i="5"/>
  <c r="BF88" i="5"/>
  <c r="T88" i="5"/>
  <c r="R88" i="5"/>
  <c r="P88" i="5"/>
  <c r="J83" i="5"/>
  <c r="J82" i="5"/>
  <c r="F82" i="5"/>
  <c r="F80" i="5"/>
  <c r="E78" i="5"/>
  <c r="J55" i="5"/>
  <c r="J54" i="5"/>
  <c r="F54" i="5"/>
  <c r="F52" i="5"/>
  <c r="E50" i="5"/>
  <c r="J18" i="5"/>
  <c r="E18" i="5"/>
  <c r="F83" i="5" s="1"/>
  <c r="J17" i="5"/>
  <c r="J12" i="5"/>
  <c r="J80" i="5" s="1"/>
  <c r="E7" i="5"/>
  <c r="E76" i="5" s="1"/>
  <c r="J37" i="4"/>
  <c r="J36" i="4"/>
  <c r="AY57" i="1" s="1"/>
  <c r="J35" i="4"/>
  <c r="AX57" i="1"/>
  <c r="BI206" i="4"/>
  <c r="BH206" i="4"/>
  <c r="BG206" i="4"/>
  <c r="BF206" i="4"/>
  <c r="T206" i="4"/>
  <c r="T205" i="4" s="1"/>
  <c r="R206" i="4"/>
  <c r="R205" i="4"/>
  <c r="P206" i="4"/>
  <c r="P205" i="4" s="1"/>
  <c r="BI204" i="4"/>
  <c r="BH204" i="4"/>
  <c r="BG204" i="4"/>
  <c r="BF204" i="4"/>
  <c r="T204" i="4"/>
  <c r="R204" i="4"/>
  <c r="P204" i="4"/>
  <c r="BI203" i="4"/>
  <c r="BH203" i="4"/>
  <c r="BG203" i="4"/>
  <c r="BF203" i="4"/>
  <c r="T203" i="4"/>
  <c r="R203" i="4"/>
  <c r="P203" i="4"/>
  <c r="BI201" i="4"/>
  <c r="BH201" i="4"/>
  <c r="BG201" i="4"/>
  <c r="BF201" i="4"/>
  <c r="T201" i="4"/>
  <c r="R201" i="4"/>
  <c r="P201" i="4"/>
  <c r="BI200" i="4"/>
  <c r="BH200" i="4"/>
  <c r="BG200" i="4"/>
  <c r="BF200" i="4"/>
  <c r="T200" i="4"/>
  <c r="R200" i="4"/>
  <c r="P200" i="4"/>
  <c r="BI198" i="4"/>
  <c r="BH198" i="4"/>
  <c r="BG198" i="4"/>
  <c r="BF198" i="4"/>
  <c r="T198" i="4"/>
  <c r="R198" i="4"/>
  <c r="P198" i="4"/>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2" i="4"/>
  <c r="BH192" i="4"/>
  <c r="BG192" i="4"/>
  <c r="BF192" i="4"/>
  <c r="T192" i="4"/>
  <c r="R192" i="4"/>
  <c r="P192" i="4"/>
  <c r="BI191" i="4"/>
  <c r="BH191" i="4"/>
  <c r="BG191" i="4"/>
  <c r="BF191" i="4"/>
  <c r="T191" i="4"/>
  <c r="R191" i="4"/>
  <c r="P191" i="4"/>
  <c r="BI190" i="4"/>
  <c r="BH190" i="4"/>
  <c r="BG190" i="4"/>
  <c r="BF190" i="4"/>
  <c r="T190" i="4"/>
  <c r="R190" i="4"/>
  <c r="P190" i="4"/>
  <c r="BI187" i="4"/>
  <c r="BH187" i="4"/>
  <c r="BG187" i="4"/>
  <c r="BF187" i="4"/>
  <c r="T187" i="4"/>
  <c r="R187" i="4"/>
  <c r="P187" i="4"/>
  <c r="BI186" i="4"/>
  <c r="BH186" i="4"/>
  <c r="BG186" i="4"/>
  <c r="BF186" i="4"/>
  <c r="T186" i="4"/>
  <c r="R186" i="4"/>
  <c r="P186" i="4"/>
  <c r="BI184" i="4"/>
  <c r="BH184" i="4"/>
  <c r="BG184" i="4"/>
  <c r="BF184" i="4"/>
  <c r="T184" i="4"/>
  <c r="R184" i="4"/>
  <c r="P184" i="4"/>
  <c r="BI181" i="4"/>
  <c r="BH181" i="4"/>
  <c r="BG181" i="4"/>
  <c r="BF181" i="4"/>
  <c r="T181" i="4"/>
  <c r="R181" i="4"/>
  <c r="P181" i="4"/>
  <c r="BI179" i="4"/>
  <c r="BH179" i="4"/>
  <c r="BG179" i="4"/>
  <c r="BF179" i="4"/>
  <c r="T179" i="4"/>
  <c r="R179" i="4"/>
  <c r="P179" i="4"/>
  <c r="BI177" i="4"/>
  <c r="BH177" i="4"/>
  <c r="BG177" i="4"/>
  <c r="BF177" i="4"/>
  <c r="T177" i="4"/>
  <c r="R177" i="4"/>
  <c r="P177" i="4"/>
  <c r="BI175" i="4"/>
  <c r="BH175" i="4"/>
  <c r="BG175" i="4"/>
  <c r="BF175" i="4"/>
  <c r="T175" i="4"/>
  <c r="R175" i="4"/>
  <c r="P175" i="4"/>
  <c r="BI173" i="4"/>
  <c r="BH173" i="4"/>
  <c r="BG173" i="4"/>
  <c r="BF173" i="4"/>
  <c r="T173" i="4"/>
  <c r="R173" i="4"/>
  <c r="P173" i="4"/>
  <c r="BI171" i="4"/>
  <c r="BH171" i="4"/>
  <c r="BG171" i="4"/>
  <c r="BF171" i="4"/>
  <c r="T171" i="4"/>
  <c r="R171" i="4"/>
  <c r="P171" i="4"/>
  <c r="BI169" i="4"/>
  <c r="BH169" i="4"/>
  <c r="BG169" i="4"/>
  <c r="BF169" i="4"/>
  <c r="T169" i="4"/>
  <c r="R169" i="4"/>
  <c r="P169" i="4"/>
  <c r="BI166" i="4"/>
  <c r="BH166" i="4"/>
  <c r="BG166" i="4"/>
  <c r="BF166" i="4"/>
  <c r="T166" i="4"/>
  <c r="R166" i="4"/>
  <c r="P166" i="4"/>
  <c r="BI164" i="4"/>
  <c r="BH164" i="4"/>
  <c r="BG164" i="4"/>
  <c r="BF164" i="4"/>
  <c r="T164" i="4"/>
  <c r="R164" i="4"/>
  <c r="P164" i="4"/>
  <c r="BI162" i="4"/>
  <c r="BH162" i="4"/>
  <c r="BG162" i="4"/>
  <c r="BF162" i="4"/>
  <c r="T162" i="4"/>
  <c r="R162" i="4"/>
  <c r="P162" i="4"/>
  <c r="BI160" i="4"/>
  <c r="BH160" i="4"/>
  <c r="BG160" i="4"/>
  <c r="BF160" i="4"/>
  <c r="T160" i="4"/>
  <c r="R160" i="4"/>
  <c r="P160" i="4"/>
  <c r="BI158" i="4"/>
  <c r="BH158" i="4"/>
  <c r="BG158" i="4"/>
  <c r="BF158" i="4"/>
  <c r="T158" i="4"/>
  <c r="R158" i="4"/>
  <c r="P158"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7" i="4"/>
  <c r="BH147" i="4"/>
  <c r="BG147" i="4"/>
  <c r="BF147" i="4"/>
  <c r="T147" i="4"/>
  <c r="R147" i="4"/>
  <c r="P147"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2" i="4"/>
  <c r="BH122" i="4"/>
  <c r="BG122" i="4"/>
  <c r="BF122" i="4"/>
  <c r="T122" i="4"/>
  <c r="T121" i="4"/>
  <c r="R122" i="4"/>
  <c r="R121" i="4" s="1"/>
  <c r="P122" i="4"/>
  <c r="P121" i="4" s="1"/>
  <c r="BI119" i="4"/>
  <c r="BH119" i="4"/>
  <c r="BG119" i="4"/>
  <c r="BF119" i="4"/>
  <c r="T119" i="4"/>
  <c r="R119" i="4"/>
  <c r="P119" i="4"/>
  <c r="BI117" i="4"/>
  <c r="BH117" i="4"/>
  <c r="BG117" i="4"/>
  <c r="BF117" i="4"/>
  <c r="T117" i="4"/>
  <c r="R117" i="4"/>
  <c r="P117" i="4"/>
  <c r="BI115" i="4"/>
  <c r="BH115" i="4"/>
  <c r="BG115" i="4"/>
  <c r="BF115" i="4"/>
  <c r="T115" i="4"/>
  <c r="R115" i="4"/>
  <c r="P115" i="4"/>
  <c r="BI113" i="4"/>
  <c r="BH113" i="4"/>
  <c r="BG113" i="4"/>
  <c r="BF113" i="4"/>
  <c r="T113" i="4"/>
  <c r="R113" i="4"/>
  <c r="P113" i="4"/>
  <c r="BI111" i="4"/>
  <c r="BH111" i="4"/>
  <c r="BG111" i="4"/>
  <c r="BF111" i="4"/>
  <c r="T111" i="4"/>
  <c r="R111" i="4"/>
  <c r="P111" i="4"/>
  <c r="BI108" i="4"/>
  <c r="BH108" i="4"/>
  <c r="BG108" i="4"/>
  <c r="BF108" i="4"/>
  <c r="T108" i="4"/>
  <c r="R108" i="4"/>
  <c r="P108" i="4"/>
  <c r="BI106" i="4"/>
  <c r="BH106" i="4"/>
  <c r="BG106" i="4"/>
  <c r="BF106" i="4"/>
  <c r="T106" i="4"/>
  <c r="R106" i="4"/>
  <c r="P106"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s="1"/>
  <c r="J17" i="4"/>
  <c r="J12" i="4"/>
  <c r="J84" i="4"/>
  <c r="E7" i="4"/>
  <c r="E80" i="4"/>
  <c r="J37" i="3"/>
  <c r="J36" i="3"/>
  <c r="AY56" i="1" s="1"/>
  <c r="J35" i="3"/>
  <c r="AX56" i="1" s="1"/>
  <c r="BI126" i="3"/>
  <c r="BH126" i="3"/>
  <c r="BG126" i="3"/>
  <c r="BF126" i="3"/>
  <c r="T126" i="3"/>
  <c r="T125" i="3" s="1"/>
  <c r="R126" i="3"/>
  <c r="R125" i="3" s="1"/>
  <c r="P126" i="3"/>
  <c r="P125" i="3" s="1"/>
  <c r="BI123" i="3"/>
  <c r="BH123" i="3"/>
  <c r="BG123" i="3"/>
  <c r="BF123" i="3"/>
  <c r="T123" i="3"/>
  <c r="T122" i="3" s="1"/>
  <c r="R123" i="3"/>
  <c r="R122" i="3"/>
  <c r="R121" i="3" s="1"/>
  <c r="P123" i="3"/>
  <c r="P122" i="3" s="1"/>
  <c r="BI119" i="3"/>
  <c r="BH119" i="3"/>
  <c r="BG119" i="3"/>
  <c r="BF119" i="3"/>
  <c r="T119" i="3"/>
  <c r="T118" i="3"/>
  <c r="R119" i="3"/>
  <c r="R118" i="3"/>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80" i="3" s="1"/>
  <c r="E7" i="3"/>
  <c r="E76" i="3"/>
  <c r="J37" i="2"/>
  <c r="J36" i="2"/>
  <c r="AY55" i="1" s="1"/>
  <c r="J35" i="2"/>
  <c r="AX55" i="1" s="1"/>
  <c r="BI538" i="2"/>
  <c r="BH538" i="2"/>
  <c r="BG538" i="2"/>
  <c r="BF538" i="2"/>
  <c r="T538" i="2"/>
  <c r="R538" i="2"/>
  <c r="P538" i="2"/>
  <c r="BI535" i="2"/>
  <c r="BH535" i="2"/>
  <c r="BG535" i="2"/>
  <c r="BF535" i="2"/>
  <c r="T535" i="2"/>
  <c r="R535" i="2"/>
  <c r="P535" i="2"/>
  <c r="BI532" i="2"/>
  <c r="BH532" i="2"/>
  <c r="BG532" i="2"/>
  <c r="BF532" i="2"/>
  <c r="T532" i="2"/>
  <c r="R532" i="2"/>
  <c r="P532" i="2"/>
  <c r="BI529" i="2"/>
  <c r="BH529" i="2"/>
  <c r="BG529" i="2"/>
  <c r="BF529" i="2"/>
  <c r="T529" i="2"/>
  <c r="R529" i="2"/>
  <c r="P529" i="2"/>
  <c r="BI527" i="2"/>
  <c r="BH527" i="2"/>
  <c r="BG527" i="2"/>
  <c r="BF527" i="2"/>
  <c r="T527" i="2"/>
  <c r="R527" i="2"/>
  <c r="P527" i="2"/>
  <c r="BI523" i="2"/>
  <c r="BH523" i="2"/>
  <c r="BG523" i="2"/>
  <c r="BF523" i="2"/>
  <c r="T523" i="2"/>
  <c r="T522" i="2" s="1"/>
  <c r="R523" i="2"/>
  <c r="R522" i="2" s="1"/>
  <c r="P523" i="2"/>
  <c r="P522" i="2"/>
  <c r="BI520" i="2"/>
  <c r="BH520" i="2"/>
  <c r="BG520" i="2"/>
  <c r="BF520" i="2"/>
  <c r="T520" i="2"/>
  <c r="T519" i="2" s="1"/>
  <c r="R520" i="2"/>
  <c r="R519" i="2"/>
  <c r="P520" i="2"/>
  <c r="P519" i="2"/>
  <c r="BI516" i="2"/>
  <c r="BH516" i="2"/>
  <c r="BG516" i="2"/>
  <c r="BF516" i="2"/>
  <c r="T516" i="2"/>
  <c r="T515" i="2"/>
  <c r="R516" i="2"/>
  <c r="R515" i="2"/>
  <c r="P516" i="2"/>
  <c r="P515" i="2" s="1"/>
  <c r="BI513" i="2"/>
  <c r="BH513" i="2"/>
  <c r="BG513" i="2"/>
  <c r="BF513" i="2"/>
  <c r="T513" i="2"/>
  <c r="T512" i="2"/>
  <c r="R513" i="2"/>
  <c r="R512" i="2" s="1"/>
  <c r="P513" i="2"/>
  <c r="P512" i="2" s="1"/>
  <c r="BI509" i="2"/>
  <c r="BH509" i="2"/>
  <c r="BG509" i="2"/>
  <c r="BF509" i="2"/>
  <c r="T509" i="2"/>
  <c r="R509" i="2"/>
  <c r="P509" i="2"/>
  <c r="BI507" i="2"/>
  <c r="BH507" i="2"/>
  <c r="BG507" i="2"/>
  <c r="BF507" i="2"/>
  <c r="T507" i="2"/>
  <c r="R507" i="2"/>
  <c r="P507" i="2"/>
  <c r="BI502" i="2"/>
  <c r="BH502" i="2"/>
  <c r="BG502" i="2"/>
  <c r="BF502" i="2"/>
  <c r="T502" i="2"/>
  <c r="R502" i="2"/>
  <c r="P502" i="2"/>
  <c r="BI497" i="2"/>
  <c r="BH497" i="2"/>
  <c r="BG497" i="2"/>
  <c r="BF497" i="2"/>
  <c r="T497" i="2"/>
  <c r="R497" i="2"/>
  <c r="P497" i="2"/>
  <c r="BI485" i="2"/>
  <c r="BH485" i="2"/>
  <c r="BG485" i="2"/>
  <c r="BF485" i="2"/>
  <c r="T485" i="2"/>
  <c r="R485" i="2"/>
  <c r="P485" i="2"/>
  <c r="BI483" i="2"/>
  <c r="BH483" i="2"/>
  <c r="BG483" i="2"/>
  <c r="BF483" i="2"/>
  <c r="T483" i="2"/>
  <c r="R483" i="2"/>
  <c r="P483" i="2"/>
  <c r="BI473" i="2"/>
  <c r="BH473" i="2"/>
  <c r="BG473" i="2"/>
  <c r="BF473" i="2"/>
  <c r="T473" i="2"/>
  <c r="R473" i="2"/>
  <c r="P473" i="2"/>
  <c r="BI471" i="2"/>
  <c r="BH471" i="2"/>
  <c r="BG471" i="2"/>
  <c r="BF471" i="2"/>
  <c r="T471" i="2"/>
  <c r="R471" i="2"/>
  <c r="P471" i="2"/>
  <c r="BI468" i="2"/>
  <c r="BH468" i="2"/>
  <c r="BG468" i="2"/>
  <c r="BF468" i="2"/>
  <c r="T468" i="2"/>
  <c r="R468" i="2"/>
  <c r="P468" i="2"/>
  <c r="BI466" i="2"/>
  <c r="BH466" i="2"/>
  <c r="BG466" i="2"/>
  <c r="BF466" i="2"/>
  <c r="T466" i="2"/>
  <c r="R466" i="2"/>
  <c r="P466" i="2"/>
  <c r="BI464" i="2"/>
  <c r="BH464" i="2"/>
  <c r="BG464" i="2"/>
  <c r="BF464" i="2"/>
  <c r="T464" i="2"/>
  <c r="R464" i="2"/>
  <c r="P464" i="2"/>
  <c r="BI462" i="2"/>
  <c r="BH462" i="2"/>
  <c r="BG462" i="2"/>
  <c r="BF462" i="2"/>
  <c r="T462" i="2"/>
  <c r="R462" i="2"/>
  <c r="P462" i="2"/>
  <c r="BI455" i="2"/>
  <c r="BH455" i="2"/>
  <c r="BG455" i="2"/>
  <c r="BF455" i="2"/>
  <c r="T455" i="2"/>
  <c r="R455" i="2"/>
  <c r="P455" i="2"/>
  <c r="BI453" i="2"/>
  <c r="BH453" i="2"/>
  <c r="BG453" i="2"/>
  <c r="BF453" i="2"/>
  <c r="T453" i="2"/>
  <c r="R453" i="2"/>
  <c r="P453" i="2"/>
  <c r="BI446" i="2"/>
  <c r="BH446" i="2"/>
  <c r="BG446" i="2"/>
  <c r="BF446" i="2"/>
  <c r="T446" i="2"/>
  <c r="R446" i="2"/>
  <c r="P446" i="2"/>
  <c r="BI443" i="2"/>
  <c r="BH443" i="2"/>
  <c r="BG443" i="2"/>
  <c r="BF443" i="2"/>
  <c r="T443" i="2"/>
  <c r="R443" i="2"/>
  <c r="P443" i="2"/>
  <c r="BI441" i="2"/>
  <c r="BH441" i="2"/>
  <c r="BG441" i="2"/>
  <c r="BF441" i="2"/>
  <c r="T441" i="2"/>
  <c r="R441" i="2"/>
  <c r="P441" i="2"/>
  <c r="BI439" i="2"/>
  <c r="BH439" i="2"/>
  <c r="BG439" i="2"/>
  <c r="BF439" i="2"/>
  <c r="T439" i="2"/>
  <c r="R439" i="2"/>
  <c r="P439" i="2"/>
  <c r="BI437" i="2"/>
  <c r="BH437" i="2"/>
  <c r="BG437" i="2"/>
  <c r="BF437" i="2"/>
  <c r="T437" i="2"/>
  <c r="R437" i="2"/>
  <c r="P437" i="2"/>
  <c r="BI435" i="2"/>
  <c r="BH435" i="2"/>
  <c r="BG435" i="2"/>
  <c r="BF435" i="2"/>
  <c r="T435" i="2"/>
  <c r="R435" i="2"/>
  <c r="P435" i="2"/>
  <c r="BI433" i="2"/>
  <c r="BH433" i="2"/>
  <c r="BG433" i="2"/>
  <c r="BF433" i="2"/>
  <c r="T433" i="2"/>
  <c r="R433" i="2"/>
  <c r="P433" i="2"/>
  <c r="BI431" i="2"/>
  <c r="BH431" i="2"/>
  <c r="BG431" i="2"/>
  <c r="BF431" i="2"/>
  <c r="T431" i="2"/>
  <c r="R431" i="2"/>
  <c r="P431" i="2"/>
  <c r="BI429" i="2"/>
  <c r="BH429" i="2"/>
  <c r="BG429" i="2"/>
  <c r="BF429" i="2"/>
  <c r="T429" i="2"/>
  <c r="R429" i="2"/>
  <c r="P429" i="2"/>
  <c r="BI427" i="2"/>
  <c r="BH427" i="2"/>
  <c r="BG427" i="2"/>
  <c r="BF427" i="2"/>
  <c r="T427" i="2"/>
  <c r="R427" i="2"/>
  <c r="P427" i="2"/>
  <c r="BI418" i="2"/>
  <c r="BH418" i="2"/>
  <c r="BG418" i="2"/>
  <c r="BF418" i="2"/>
  <c r="T418" i="2"/>
  <c r="R418" i="2"/>
  <c r="P418" i="2"/>
  <c r="BI416" i="2"/>
  <c r="BH416" i="2"/>
  <c r="BG416" i="2"/>
  <c r="BF416" i="2"/>
  <c r="T416" i="2"/>
  <c r="R416" i="2"/>
  <c r="P416" i="2"/>
  <c r="BI409" i="2"/>
  <c r="BH409" i="2"/>
  <c r="BG409" i="2"/>
  <c r="BF409" i="2"/>
  <c r="T409" i="2"/>
  <c r="R409" i="2"/>
  <c r="P409" i="2"/>
  <c r="BI408" i="2"/>
  <c r="BH408" i="2"/>
  <c r="BG408" i="2"/>
  <c r="BF408" i="2"/>
  <c r="T408" i="2"/>
  <c r="R408" i="2"/>
  <c r="P408" i="2"/>
  <c r="BI405" i="2"/>
  <c r="BH405" i="2"/>
  <c r="BG405" i="2"/>
  <c r="BF405" i="2"/>
  <c r="T405" i="2"/>
  <c r="R405" i="2"/>
  <c r="P405" i="2"/>
  <c r="BI404" i="2"/>
  <c r="BH404" i="2"/>
  <c r="BG404" i="2"/>
  <c r="BF404" i="2"/>
  <c r="T404" i="2"/>
  <c r="R404" i="2"/>
  <c r="P404" i="2"/>
  <c r="BI401" i="2"/>
  <c r="BH401" i="2"/>
  <c r="BG401" i="2"/>
  <c r="BF401" i="2"/>
  <c r="T401" i="2"/>
  <c r="R401" i="2"/>
  <c r="P401" i="2"/>
  <c r="BI391" i="2"/>
  <c r="BH391" i="2"/>
  <c r="BG391" i="2"/>
  <c r="BF391" i="2"/>
  <c r="T391" i="2"/>
  <c r="R391" i="2"/>
  <c r="P391" i="2"/>
  <c r="BI388" i="2"/>
  <c r="BH388" i="2"/>
  <c r="BG388" i="2"/>
  <c r="BF388" i="2"/>
  <c r="T388" i="2"/>
  <c r="R388" i="2"/>
  <c r="P388" i="2"/>
  <c r="BI386" i="2"/>
  <c r="BH386" i="2"/>
  <c r="BG386" i="2"/>
  <c r="BF386" i="2"/>
  <c r="T386" i="2"/>
  <c r="R386" i="2"/>
  <c r="P386" i="2"/>
  <c r="BI376" i="2"/>
  <c r="BH376" i="2"/>
  <c r="BG376" i="2"/>
  <c r="BF376" i="2"/>
  <c r="T376" i="2"/>
  <c r="R376" i="2"/>
  <c r="P376" i="2"/>
  <c r="BI374" i="2"/>
  <c r="BH374" i="2"/>
  <c r="BG374" i="2"/>
  <c r="BF374" i="2"/>
  <c r="T374" i="2"/>
  <c r="R374" i="2"/>
  <c r="P374" i="2"/>
  <c r="BI372" i="2"/>
  <c r="BH372" i="2"/>
  <c r="BG372" i="2"/>
  <c r="BF372" i="2"/>
  <c r="T372" i="2"/>
  <c r="R372" i="2"/>
  <c r="P372" i="2"/>
  <c r="BI370" i="2"/>
  <c r="BH370" i="2"/>
  <c r="BG370" i="2"/>
  <c r="BF370" i="2"/>
  <c r="T370" i="2"/>
  <c r="R370" i="2"/>
  <c r="P370" i="2"/>
  <c r="BI368" i="2"/>
  <c r="BH368" i="2"/>
  <c r="BG368" i="2"/>
  <c r="BF368" i="2"/>
  <c r="T368" i="2"/>
  <c r="R368" i="2"/>
  <c r="P368" i="2"/>
  <c r="BI366" i="2"/>
  <c r="BH366" i="2"/>
  <c r="BG366" i="2"/>
  <c r="BF366" i="2"/>
  <c r="T366" i="2"/>
  <c r="R366" i="2"/>
  <c r="P366" i="2"/>
  <c r="BI356" i="2"/>
  <c r="BH356" i="2"/>
  <c r="BG356" i="2"/>
  <c r="BF356" i="2"/>
  <c r="T356" i="2"/>
  <c r="R356" i="2"/>
  <c r="P356" i="2"/>
  <c r="BI348" i="2"/>
  <c r="BH348" i="2"/>
  <c r="BG348" i="2"/>
  <c r="BF348" i="2"/>
  <c r="T348" i="2"/>
  <c r="R348" i="2"/>
  <c r="P348" i="2"/>
  <c r="BI345" i="2"/>
  <c r="BH345" i="2"/>
  <c r="BG345" i="2"/>
  <c r="BF345" i="2"/>
  <c r="T345" i="2"/>
  <c r="R345" i="2"/>
  <c r="P345" i="2"/>
  <c r="BI339" i="2"/>
  <c r="BH339" i="2"/>
  <c r="BG339" i="2"/>
  <c r="BF339" i="2"/>
  <c r="T339" i="2"/>
  <c r="R339" i="2"/>
  <c r="P339" i="2"/>
  <c r="BI336" i="2"/>
  <c r="BH336" i="2"/>
  <c r="BG336" i="2"/>
  <c r="BF336" i="2"/>
  <c r="T336" i="2"/>
  <c r="R336" i="2"/>
  <c r="P336" i="2"/>
  <c r="BI333" i="2"/>
  <c r="BH333" i="2"/>
  <c r="BG333" i="2"/>
  <c r="BF333" i="2"/>
  <c r="T333" i="2"/>
  <c r="R333" i="2"/>
  <c r="P333" i="2"/>
  <c r="BI329" i="2"/>
  <c r="BH329" i="2"/>
  <c r="BG329" i="2"/>
  <c r="BF329" i="2"/>
  <c r="T329" i="2"/>
  <c r="T328" i="2" s="1"/>
  <c r="R329" i="2"/>
  <c r="R328" i="2" s="1"/>
  <c r="P329" i="2"/>
  <c r="P328" i="2"/>
  <c r="BI326" i="2"/>
  <c r="BH326" i="2"/>
  <c r="BG326" i="2"/>
  <c r="BF326" i="2"/>
  <c r="T326" i="2"/>
  <c r="R326" i="2"/>
  <c r="P326" i="2"/>
  <c r="BI324" i="2"/>
  <c r="BH324" i="2"/>
  <c r="BG324" i="2"/>
  <c r="BF324" i="2"/>
  <c r="T324" i="2"/>
  <c r="R324" i="2"/>
  <c r="P324" i="2"/>
  <c r="BI321" i="2"/>
  <c r="BH321" i="2"/>
  <c r="BG321" i="2"/>
  <c r="BF321" i="2"/>
  <c r="T321" i="2"/>
  <c r="R321" i="2"/>
  <c r="P321" i="2"/>
  <c r="BI319" i="2"/>
  <c r="BH319" i="2"/>
  <c r="BG319" i="2"/>
  <c r="BF319" i="2"/>
  <c r="T319" i="2"/>
  <c r="R319" i="2"/>
  <c r="P319" i="2"/>
  <c r="BI317" i="2"/>
  <c r="BH317" i="2"/>
  <c r="BG317" i="2"/>
  <c r="BF317" i="2"/>
  <c r="T317" i="2"/>
  <c r="R317" i="2"/>
  <c r="P317" i="2"/>
  <c r="BI314" i="2"/>
  <c r="BH314" i="2"/>
  <c r="BG314" i="2"/>
  <c r="BF314" i="2"/>
  <c r="T314" i="2"/>
  <c r="R314" i="2"/>
  <c r="P314" i="2"/>
  <c r="BI312" i="2"/>
  <c r="BH312" i="2"/>
  <c r="BG312" i="2"/>
  <c r="BF312" i="2"/>
  <c r="T312" i="2"/>
  <c r="R312" i="2"/>
  <c r="P312" i="2"/>
  <c r="BI304" i="2"/>
  <c r="BH304" i="2"/>
  <c r="BG304" i="2"/>
  <c r="BF304" i="2"/>
  <c r="T304" i="2"/>
  <c r="R304" i="2"/>
  <c r="P304" i="2"/>
  <c r="BI298" i="2"/>
  <c r="BH298" i="2"/>
  <c r="BG298" i="2"/>
  <c r="BF298" i="2"/>
  <c r="T298" i="2"/>
  <c r="R298" i="2"/>
  <c r="P298" i="2"/>
  <c r="BI293" i="2"/>
  <c r="BH293" i="2"/>
  <c r="BG293" i="2"/>
  <c r="BF293" i="2"/>
  <c r="T293" i="2"/>
  <c r="R293" i="2"/>
  <c r="P293" i="2"/>
  <c r="BI285" i="2"/>
  <c r="BH285" i="2"/>
  <c r="BG285" i="2"/>
  <c r="BF285" i="2"/>
  <c r="T285" i="2"/>
  <c r="R285" i="2"/>
  <c r="P285" i="2"/>
  <c r="BI281" i="2"/>
  <c r="BH281" i="2"/>
  <c r="BG281" i="2"/>
  <c r="BF281" i="2"/>
  <c r="T281" i="2"/>
  <c r="R281" i="2"/>
  <c r="P281" i="2"/>
  <c r="BI272" i="2"/>
  <c r="BH272" i="2"/>
  <c r="BG272" i="2"/>
  <c r="BF272" i="2"/>
  <c r="T272" i="2"/>
  <c r="R272" i="2"/>
  <c r="P272" i="2"/>
  <c r="BI269" i="2"/>
  <c r="BH269" i="2"/>
  <c r="BG269" i="2"/>
  <c r="BF269" i="2"/>
  <c r="T269" i="2"/>
  <c r="R269" i="2"/>
  <c r="P269" i="2"/>
  <c r="BI263" i="2"/>
  <c r="BH263" i="2"/>
  <c r="BG263" i="2"/>
  <c r="BF263" i="2"/>
  <c r="T263" i="2"/>
  <c r="R263" i="2"/>
  <c r="P263" i="2"/>
  <c r="BI256" i="2"/>
  <c r="BH256" i="2"/>
  <c r="BG256" i="2"/>
  <c r="BF256" i="2"/>
  <c r="T256" i="2"/>
  <c r="R256" i="2"/>
  <c r="P256" i="2"/>
  <c r="BI253" i="2"/>
  <c r="BH253" i="2"/>
  <c r="BG253" i="2"/>
  <c r="BF253" i="2"/>
  <c r="T253" i="2"/>
  <c r="R253" i="2"/>
  <c r="P253" i="2"/>
  <c r="BI244" i="2"/>
  <c r="BH244" i="2"/>
  <c r="BG244" i="2"/>
  <c r="BF244" i="2"/>
  <c r="T244" i="2"/>
  <c r="R244" i="2"/>
  <c r="P244" i="2"/>
  <c r="BI241" i="2"/>
  <c r="BH241" i="2"/>
  <c r="BG241" i="2"/>
  <c r="BF241" i="2"/>
  <c r="T241" i="2"/>
  <c r="R241" i="2"/>
  <c r="P241" i="2"/>
  <c r="BI232" i="2"/>
  <c r="BH232" i="2"/>
  <c r="BG232" i="2"/>
  <c r="BF232" i="2"/>
  <c r="T232" i="2"/>
  <c r="R232" i="2"/>
  <c r="P232" i="2"/>
  <c r="BI230" i="2"/>
  <c r="BH230" i="2"/>
  <c r="BG230" i="2"/>
  <c r="BF230" i="2"/>
  <c r="T230" i="2"/>
  <c r="R230" i="2"/>
  <c r="P230" i="2"/>
  <c r="BI220" i="2"/>
  <c r="BH220" i="2"/>
  <c r="BG220" i="2"/>
  <c r="BF220" i="2"/>
  <c r="T220" i="2"/>
  <c r="R220" i="2"/>
  <c r="P220" i="2"/>
  <c r="BI218" i="2"/>
  <c r="BH218" i="2"/>
  <c r="BG218" i="2"/>
  <c r="BF218" i="2"/>
  <c r="T218" i="2"/>
  <c r="R218" i="2"/>
  <c r="P218" i="2"/>
  <c r="BI217" i="2"/>
  <c r="BH217" i="2"/>
  <c r="BG217" i="2"/>
  <c r="BF217" i="2"/>
  <c r="T217" i="2"/>
  <c r="R217" i="2"/>
  <c r="P217" i="2"/>
  <c r="BI214" i="2"/>
  <c r="BH214" i="2"/>
  <c r="BG214" i="2"/>
  <c r="BF214" i="2"/>
  <c r="T214" i="2"/>
  <c r="R214" i="2"/>
  <c r="P214" i="2"/>
  <c r="BI200" i="2"/>
  <c r="BH200" i="2"/>
  <c r="BG200" i="2"/>
  <c r="BF200" i="2"/>
  <c r="T200" i="2"/>
  <c r="R200" i="2"/>
  <c r="P200" i="2"/>
  <c r="BI189" i="2"/>
  <c r="BH189" i="2"/>
  <c r="BG189" i="2"/>
  <c r="BF189" i="2"/>
  <c r="T189" i="2"/>
  <c r="R189" i="2"/>
  <c r="P189" i="2"/>
  <c r="BI187" i="2"/>
  <c r="BH187" i="2"/>
  <c r="BG187" i="2"/>
  <c r="BF187" i="2"/>
  <c r="T187" i="2"/>
  <c r="R187" i="2"/>
  <c r="P187" i="2"/>
  <c r="BI184" i="2"/>
  <c r="BH184" i="2"/>
  <c r="BG184" i="2"/>
  <c r="BF184" i="2"/>
  <c r="T184" i="2"/>
  <c r="R184" i="2"/>
  <c r="P184" i="2"/>
  <c r="BI174" i="2"/>
  <c r="BH174" i="2"/>
  <c r="BG174" i="2"/>
  <c r="BF174" i="2"/>
  <c r="T174" i="2"/>
  <c r="R174" i="2"/>
  <c r="P174" i="2"/>
  <c r="BI165" i="2"/>
  <c r="BH165" i="2"/>
  <c r="BG165" i="2"/>
  <c r="BF165" i="2"/>
  <c r="T165" i="2"/>
  <c r="R165" i="2"/>
  <c r="P165" i="2"/>
  <c r="BI142" i="2"/>
  <c r="BH142" i="2"/>
  <c r="BG142" i="2"/>
  <c r="BF142" i="2"/>
  <c r="T142" i="2"/>
  <c r="R142" i="2"/>
  <c r="P142" i="2"/>
  <c r="BI138" i="2"/>
  <c r="BH138" i="2"/>
  <c r="BG138" i="2"/>
  <c r="BF138" i="2"/>
  <c r="T138" i="2"/>
  <c r="R138" i="2"/>
  <c r="P138" i="2"/>
  <c r="BI128" i="2"/>
  <c r="BH128" i="2"/>
  <c r="BG128" i="2"/>
  <c r="BF128" i="2"/>
  <c r="T128" i="2"/>
  <c r="R128" i="2"/>
  <c r="P128" i="2"/>
  <c r="BI122" i="2"/>
  <c r="BH122" i="2"/>
  <c r="BG122" i="2"/>
  <c r="BF122" i="2"/>
  <c r="T122" i="2"/>
  <c r="R122" i="2"/>
  <c r="P122" i="2"/>
  <c r="BI114" i="2"/>
  <c r="BH114" i="2"/>
  <c r="BG114" i="2"/>
  <c r="BF114" i="2"/>
  <c r="T114" i="2"/>
  <c r="R114" i="2"/>
  <c r="P114" i="2"/>
  <c r="BI109" i="2"/>
  <c r="BH109" i="2"/>
  <c r="BG109" i="2"/>
  <c r="BF109" i="2"/>
  <c r="T109" i="2"/>
  <c r="R109" i="2"/>
  <c r="P109" i="2"/>
  <c r="BI102" i="2"/>
  <c r="BH102" i="2"/>
  <c r="BG102" i="2"/>
  <c r="BF102" i="2"/>
  <c r="T102" i="2"/>
  <c r="R102" i="2"/>
  <c r="P102" i="2"/>
  <c r="BI100" i="2"/>
  <c r="BH100" i="2"/>
  <c r="BG100" i="2"/>
  <c r="BF100" i="2"/>
  <c r="T100" i="2"/>
  <c r="R100" i="2"/>
  <c r="P100" i="2"/>
  <c r="J94" i="2"/>
  <c r="J93" i="2"/>
  <c r="F93" i="2"/>
  <c r="F91" i="2"/>
  <c r="E89" i="2"/>
  <c r="J55" i="2"/>
  <c r="J54" i="2"/>
  <c r="F54" i="2"/>
  <c r="F52" i="2"/>
  <c r="E50" i="2"/>
  <c r="J18" i="2"/>
  <c r="E18" i="2"/>
  <c r="F55" i="2" s="1"/>
  <c r="J17" i="2"/>
  <c r="J12" i="2"/>
  <c r="J52" i="2" s="1"/>
  <c r="E7" i="2"/>
  <c r="E48" i="2" s="1"/>
  <c r="L50" i="1"/>
  <c r="AM50" i="1"/>
  <c r="AM49" i="1"/>
  <c r="L49" i="1"/>
  <c r="AM47" i="1"/>
  <c r="L47" i="1"/>
  <c r="L45" i="1"/>
  <c r="L44" i="1"/>
  <c r="BK520" i="2"/>
  <c r="BK529" i="2"/>
  <c r="BK509" i="2"/>
  <c r="BK516" i="2"/>
  <c r="J513" i="2"/>
  <c r="AS54" i="1"/>
  <c r="J502" i="2"/>
  <c r="BK502" i="2"/>
  <c r="J516" i="2"/>
  <c r="BK507" i="2"/>
  <c r="J523" i="2"/>
  <c r="J535" i="2"/>
  <c r="BK513" i="2"/>
  <c r="BK523" i="2"/>
  <c r="J529" i="2"/>
  <c r="BK535" i="2"/>
  <c r="J507" i="2"/>
  <c r="J509" i="2"/>
  <c r="BK538" i="2"/>
  <c r="J538" i="2"/>
  <c r="J532" i="2"/>
  <c r="BK527" i="2"/>
  <c r="J520" i="2"/>
  <c r="J527" i="2"/>
  <c r="BK532" i="2"/>
  <c r="P121" i="3" l="1"/>
  <c r="T121" i="3"/>
  <c r="BK99" i="2"/>
  <c r="J99" i="2" s="1"/>
  <c r="J61" i="2" s="1"/>
  <c r="R99" i="2"/>
  <c r="T99" i="2"/>
  <c r="T141" i="2"/>
  <c r="T219" i="2"/>
  <c r="T316" i="2"/>
  <c r="P332" i="2"/>
  <c r="BK390" i="2"/>
  <c r="J390" i="2" s="1"/>
  <c r="J68" i="2" s="1"/>
  <c r="R390" i="2"/>
  <c r="BK445" i="2"/>
  <c r="J445" i="2" s="1"/>
  <c r="J69" i="2" s="1"/>
  <c r="BK470" i="2"/>
  <c r="J470" i="2" s="1"/>
  <c r="J70" i="2" s="1"/>
  <c r="T470" i="2"/>
  <c r="R496" i="2"/>
  <c r="P526" i="2"/>
  <c r="P511" i="2" s="1"/>
  <c r="P88" i="3"/>
  <c r="R88" i="3"/>
  <c r="P98" i="3"/>
  <c r="BK91" i="4"/>
  <c r="J91" i="4" s="1"/>
  <c r="J60" i="4" s="1"/>
  <c r="R91" i="4"/>
  <c r="P110" i="4"/>
  <c r="BK124" i="4"/>
  <c r="J124" i="4" s="1"/>
  <c r="J63" i="4" s="1"/>
  <c r="T124" i="4"/>
  <c r="R135" i="4"/>
  <c r="BK145" i="4"/>
  <c r="J145" i="4" s="1"/>
  <c r="J65" i="4" s="1"/>
  <c r="R145" i="4"/>
  <c r="R149" i="4"/>
  <c r="BK168" i="4"/>
  <c r="J168" i="4" s="1"/>
  <c r="J67" i="4" s="1"/>
  <c r="T168" i="4"/>
  <c r="BK189" i="4"/>
  <c r="J189" i="4" s="1"/>
  <c r="J69" i="4" s="1"/>
  <c r="R189" i="4"/>
  <c r="BK87" i="5"/>
  <c r="J87" i="5" s="1"/>
  <c r="J60" i="5" s="1"/>
  <c r="T87" i="5"/>
  <c r="R101" i="5"/>
  <c r="P106" i="5"/>
  <c r="BK116" i="5"/>
  <c r="J116" i="5" s="1"/>
  <c r="J65" i="5" s="1"/>
  <c r="T116" i="5"/>
  <c r="BK85" i="6"/>
  <c r="J85" i="6" s="1"/>
  <c r="J60" i="6" s="1"/>
  <c r="R85" i="6"/>
  <c r="P88" i="6"/>
  <c r="BK86" i="7"/>
  <c r="J86" i="7" s="1"/>
  <c r="J60" i="7" s="1"/>
  <c r="R86" i="7"/>
  <c r="P93" i="7"/>
  <c r="BK100" i="7"/>
  <c r="J100" i="7" s="1"/>
  <c r="J62" i="7" s="1"/>
  <c r="R100" i="7"/>
  <c r="T111" i="7"/>
  <c r="P99" i="2"/>
  <c r="P141" i="2"/>
  <c r="BK219" i="2"/>
  <c r="J219" i="2" s="1"/>
  <c r="J63" i="2" s="1"/>
  <c r="R219" i="2"/>
  <c r="P316" i="2"/>
  <c r="BK332" i="2"/>
  <c r="J332" i="2" s="1"/>
  <c r="J67" i="2" s="1"/>
  <c r="R332" i="2"/>
  <c r="P390" i="2"/>
  <c r="P445" i="2"/>
  <c r="T445" i="2"/>
  <c r="R470" i="2"/>
  <c r="P496" i="2"/>
  <c r="BK526" i="2"/>
  <c r="J526" i="2" s="1"/>
  <c r="J77" i="2" s="1"/>
  <c r="R526" i="2"/>
  <c r="R511" i="2" s="1"/>
  <c r="BK88" i="3"/>
  <c r="T88" i="3"/>
  <c r="R98" i="3"/>
  <c r="P91" i="4"/>
  <c r="BK110" i="4"/>
  <c r="J110" i="4" s="1"/>
  <c r="J61" i="4" s="1"/>
  <c r="T110" i="4"/>
  <c r="BK135" i="4"/>
  <c r="J135" i="4" s="1"/>
  <c r="J64" i="4" s="1"/>
  <c r="T135" i="4"/>
  <c r="P145" i="4"/>
  <c r="T145" i="4"/>
  <c r="P149" i="4"/>
  <c r="T149" i="4"/>
  <c r="R168" i="4"/>
  <c r="P183" i="4"/>
  <c r="T183" i="4"/>
  <c r="T189" i="4"/>
  <c r="P87" i="5"/>
  <c r="BK101" i="5"/>
  <c r="J101" i="5" s="1"/>
  <c r="J62" i="5" s="1"/>
  <c r="T101" i="5"/>
  <c r="R106" i="5"/>
  <c r="R116" i="5"/>
  <c r="P85" i="6"/>
  <c r="P84" i="6" s="1"/>
  <c r="AU59" i="1" s="1"/>
  <c r="T85" i="6"/>
  <c r="R88" i="6"/>
  <c r="P86" i="7"/>
  <c r="BK93" i="7"/>
  <c r="J93" i="7" s="1"/>
  <c r="J61" i="7" s="1"/>
  <c r="T93" i="7"/>
  <c r="T100" i="7"/>
  <c r="R111" i="7"/>
  <c r="P116" i="7"/>
  <c r="T116" i="7"/>
  <c r="BK141" i="2"/>
  <c r="J141" i="2" s="1"/>
  <c r="J62" i="2" s="1"/>
  <c r="R141" i="2"/>
  <c r="P219" i="2"/>
  <c r="BK316" i="2"/>
  <c r="J316" i="2" s="1"/>
  <c r="J64" i="2" s="1"/>
  <c r="R316" i="2"/>
  <c r="T332" i="2"/>
  <c r="T390" i="2"/>
  <c r="R445" i="2"/>
  <c r="P470" i="2"/>
  <c r="BK496" i="2"/>
  <c r="J496" i="2" s="1"/>
  <c r="J71" i="2" s="1"/>
  <c r="T496" i="2"/>
  <c r="T526" i="2"/>
  <c r="T511" i="2" s="1"/>
  <c r="BK98" i="3"/>
  <c r="J98" i="3" s="1"/>
  <c r="J62" i="3" s="1"/>
  <c r="T98" i="3"/>
  <c r="T91" i="4"/>
  <c r="R110" i="4"/>
  <c r="P124" i="4"/>
  <c r="R124" i="4"/>
  <c r="P135" i="4"/>
  <c r="BK149" i="4"/>
  <c r="J149" i="4" s="1"/>
  <c r="J66" i="4" s="1"/>
  <c r="P168" i="4"/>
  <c r="BK183" i="4"/>
  <c r="J183" i="4" s="1"/>
  <c r="J68" i="4" s="1"/>
  <c r="R183" i="4"/>
  <c r="P189" i="4"/>
  <c r="R87" i="5"/>
  <c r="P101" i="5"/>
  <c r="BK106" i="5"/>
  <c r="J106" i="5" s="1"/>
  <c r="J63" i="5" s="1"/>
  <c r="T106" i="5"/>
  <c r="P116" i="5"/>
  <c r="BK88" i="6"/>
  <c r="J88" i="6" s="1"/>
  <c r="J61" i="6" s="1"/>
  <c r="T88" i="6"/>
  <c r="T86" i="7"/>
  <c r="R93" i="7"/>
  <c r="P100" i="7"/>
  <c r="BK111" i="7"/>
  <c r="J111" i="7" s="1"/>
  <c r="J63" i="7" s="1"/>
  <c r="P111" i="7"/>
  <c r="BK116" i="7"/>
  <c r="J116" i="7" s="1"/>
  <c r="J64" i="7" s="1"/>
  <c r="R116" i="7"/>
  <c r="BK519" i="2"/>
  <c r="J519" i="2"/>
  <c r="J75" i="2" s="1"/>
  <c r="BK118" i="3"/>
  <c r="J118" i="3" s="1"/>
  <c r="J63" i="3" s="1"/>
  <c r="BK122" i="3"/>
  <c r="J122" i="3" s="1"/>
  <c r="J65" i="3" s="1"/>
  <c r="BK121" i="4"/>
  <c r="J121" i="4" s="1"/>
  <c r="J62" i="4" s="1"/>
  <c r="BK205" i="4"/>
  <c r="J205" i="4" s="1"/>
  <c r="J70" i="4" s="1"/>
  <c r="BK113" i="5"/>
  <c r="J113" i="5" s="1"/>
  <c r="J64" i="5" s="1"/>
  <c r="BK96" i="6"/>
  <c r="J96" i="6" s="1"/>
  <c r="J62" i="6" s="1"/>
  <c r="BK100" i="6"/>
  <c r="BK99" i="6" s="1"/>
  <c r="J99" i="6" s="1"/>
  <c r="J63" i="6" s="1"/>
  <c r="J100" i="6"/>
  <c r="J64" i="6" s="1"/>
  <c r="BK515" i="2"/>
  <c r="J515" i="2"/>
  <c r="J74" i="2" s="1"/>
  <c r="BK125" i="3"/>
  <c r="J125" i="3" s="1"/>
  <c r="J66" i="3" s="1"/>
  <c r="BK128" i="5"/>
  <c r="J128" i="5" s="1"/>
  <c r="J66" i="5" s="1"/>
  <c r="BK328" i="2"/>
  <c r="J328" i="2" s="1"/>
  <c r="J65" i="2" s="1"/>
  <c r="BK512" i="2"/>
  <c r="J512" i="2" s="1"/>
  <c r="J73" i="2" s="1"/>
  <c r="BK522" i="2"/>
  <c r="J522" i="2" s="1"/>
  <c r="J76" i="2" s="1"/>
  <c r="BK98" i="5"/>
  <c r="J98" i="5" s="1"/>
  <c r="J61" i="5" s="1"/>
  <c r="BK130" i="7"/>
  <c r="J130" i="7" s="1"/>
  <c r="J65" i="7" s="1"/>
  <c r="F55" i="7"/>
  <c r="E75" i="7"/>
  <c r="BE94" i="7"/>
  <c r="BE101" i="7"/>
  <c r="BE103" i="7"/>
  <c r="BE109" i="7"/>
  <c r="BE117" i="7"/>
  <c r="BE119" i="7"/>
  <c r="BE127" i="7"/>
  <c r="BE129" i="7"/>
  <c r="J52" i="7"/>
  <c r="BE87" i="7"/>
  <c r="BE89" i="7"/>
  <c r="BE96" i="7"/>
  <c r="BE105" i="7"/>
  <c r="BE107" i="7"/>
  <c r="BE112" i="7"/>
  <c r="BE114" i="7"/>
  <c r="BE121" i="7"/>
  <c r="BE131" i="7"/>
  <c r="BE91" i="7"/>
  <c r="BE98" i="7"/>
  <c r="BE123" i="7"/>
  <c r="BE125" i="7"/>
  <c r="F81" i="6"/>
  <c r="BE91" i="6"/>
  <c r="BE92" i="6"/>
  <c r="BE94" i="6"/>
  <c r="BE97" i="6"/>
  <c r="J52" i="6"/>
  <c r="E74" i="6"/>
  <c r="BE87" i="6"/>
  <c r="BE101" i="6"/>
  <c r="BE86" i="6"/>
  <c r="BE89" i="6"/>
  <c r="BE90" i="6"/>
  <c r="BE93" i="6"/>
  <c r="BE95" i="6"/>
  <c r="BE125" i="5"/>
  <c r="BE126" i="5"/>
  <c r="BE127" i="5"/>
  <c r="F55" i="5"/>
  <c r="BE92" i="5"/>
  <c r="BE104" i="5"/>
  <c r="BE109" i="5"/>
  <c r="BE112" i="5"/>
  <c r="BE129" i="5"/>
  <c r="E48" i="5"/>
  <c r="J52" i="5"/>
  <c r="BE94" i="5"/>
  <c r="BE99" i="5"/>
  <c r="BE102" i="5"/>
  <c r="BE114" i="5"/>
  <c r="BE118" i="5"/>
  <c r="BE119" i="5"/>
  <c r="BE122" i="5"/>
  <c r="BE88" i="5"/>
  <c r="BE90" i="5"/>
  <c r="BE96" i="5"/>
  <c r="BE107" i="5"/>
  <c r="BE117" i="5"/>
  <c r="BE120" i="5"/>
  <c r="BE121" i="5"/>
  <c r="BE123" i="5"/>
  <c r="J88" i="3"/>
  <c r="J61" i="3" s="1"/>
  <c r="E48" i="4"/>
  <c r="BE102" i="4"/>
  <c r="BE104" i="4"/>
  <c r="BE117" i="4"/>
  <c r="BE122" i="4"/>
  <c r="BE125" i="4"/>
  <c r="BE127" i="4"/>
  <c r="BE146" i="4"/>
  <c r="BE154" i="4"/>
  <c r="BE156" i="4"/>
  <c r="BE158" i="4"/>
  <c r="BE160" i="4"/>
  <c r="BE169" i="4"/>
  <c r="BE173" i="4"/>
  <c r="BE175" i="4"/>
  <c r="BE177" i="4"/>
  <c r="BE179" i="4"/>
  <c r="BE187" i="4"/>
  <c r="BE195" i="4"/>
  <c r="J52" i="4"/>
  <c r="BE94" i="4"/>
  <c r="BE100" i="4"/>
  <c r="BE119" i="4"/>
  <c r="BE136" i="4"/>
  <c r="BE140" i="4"/>
  <c r="BE142" i="4"/>
  <c r="BE147" i="4"/>
  <c r="BE162" i="4"/>
  <c r="BE171" i="4"/>
  <c r="BE181" i="4"/>
  <c r="BE184" i="4"/>
  <c r="BE190" i="4"/>
  <c r="BE192" i="4"/>
  <c r="BE193" i="4"/>
  <c r="BE194" i="4"/>
  <c r="BE201" i="4"/>
  <c r="BE203" i="4"/>
  <c r="BE204" i="4"/>
  <c r="F55" i="4"/>
  <c r="BE98" i="4"/>
  <c r="BE111" i="4"/>
  <c r="BE131" i="4"/>
  <c r="BE144" i="4"/>
  <c r="BE152" i="4"/>
  <c r="BE166" i="4"/>
  <c r="BE186" i="4"/>
  <c r="BE198" i="4"/>
  <c r="BE206" i="4"/>
  <c r="BE92" i="4"/>
  <c r="BE96" i="4"/>
  <c r="BE106" i="4"/>
  <c r="BE108" i="4"/>
  <c r="BE113" i="4"/>
  <c r="BE115" i="4"/>
  <c r="BE129" i="4"/>
  <c r="BE133" i="4"/>
  <c r="BE138" i="4"/>
  <c r="BE150" i="4"/>
  <c r="BE164" i="4"/>
  <c r="BE191" i="4"/>
  <c r="BE196" i="4"/>
  <c r="BE197" i="4"/>
  <c r="BE200" i="4"/>
  <c r="E48" i="3"/>
  <c r="F55" i="3"/>
  <c r="BE89" i="3"/>
  <c r="BE93" i="3"/>
  <c r="BE94" i="3"/>
  <c r="BE96" i="3"/>
  <c r="BE99" i="3"/>
  <c r="J52" i="3"/>
  <c r="BE91" i="3"/>
  <c r="BE100" i="3"/>
  <c r="BE114" i="3"/>
  <c r="BE123" i="3"/>
  <c r="BE108" i="3"/>
  <c r="BE110" i="3"/>
  <c r="BE126" i="3"/>
  <c r="BE102" i="3"/>
  <c r="BE105" i="3"/>
  <c r="BE112" i="3"/>
  <c r="BE116" i="3"/>
  <c r="BE119" i="3"/>
  <c r="E87" i="2"/>
  <c r="F94" i="2"/>
  <c r="BE109" i="2"/>
  <c r="BE128" i="2"/>
  <c r="BE138" i="2"/>
  <c r="BE142" i="2"/>
  <c r="BE174" i="2"/>
  <c r="BE184" i="2"/>
  <c r="BE200" i="2"/>
  <c r="BE214" i="2"/>
  <c r="BE220" i="2"/>
  <c r="BE232" i="2"/>
  <c r="BE244" i="2"/>
  <c r="BE281" i="2"/>
  <c r="BE312" i="2"/>
  <c r="BE324" i="2"/>
  <c r="BE326" i="2"/>
  <c r="BE333" i="2"/>
  <c r="BE339" i="2"/>
  <c r="BE370" i="2"/>
  <c r="BE376" i="2"/>
  <c r="BE386" i="2"/>
  <c r="BE409" i="2"/>
  <c r="BE439" i="2"/>
  <c r="BE443" i="2"/>
  <c r="BE473" i="2"/>
  <c r="BE527" i="2"/>
  <c r="BE187" i="2"/>
  <c r="BE189" i="2"/>
  <c r="BE230" i="2"/>
  <c r="BE272" i="2"/>
  <c r="BE285" i="2"/>
  <c r="BE304" i="2"/>
  <c r="BE368" i="2"/>
  <c r="BE391" i="2"/>
  <c r="BE431" i="2"/>
  <c r="BE433" i="2"/>
  <c r="BE435" i="2"/>
  <c r="BE453" i="2"/>
  <c r="BE455" i="2"/>
  <c r="BE464" i="2"/>
  <c r="BE502" i="2"/>
  <c r="BE507" i="2"/>
  <c r="BE513" i="2"/>
  <c r="BE532" i="2"/>
  <c r="BE535" i="2"/>
  <c r="BE538" i="2"/>
  <c r="J91" i="2"/>
  <c r="BE102" i="2"/>
  <c r="BE114" i="2"/>
  <c r="BE165" i="2"/>
  <c r="BE263" i="2"/>
  <c r="BE269" i="2"/>
  <c r="BE293" i="2"/>
  <c r="BE319" i="2"/>
  <c r="BE321" i="2"/>
  <c r="BE336" i="2"/>
  <c r="BE345" i="2"/>
  <c r="BE372" i="2"/>
  <c r="BE404" i="2"/>
  <c r="BE405" i="2"/>
  <c r="BE408" i="2"/>
  <c r="BE416" i="2"/>
  <c r="BE418" i="2"/>
  <c r="BE441" i="2"/>
  <c r="BE446" i="2"/>
  <c r="BE471" i="2"/>
  <c r="BE483" i="2"/>
  <c r="BE497" i="2"/>
  <c r="BE516" i="2"/>
  <c r="BE100" i="2"/>
  <c r="BE122" i="2"/>
  <c r="BE217" i="2"/>
  <c r="BE218" i="2"/>
  <c r="BE241" i="2"/>
  <c r="BE253" i="2"/>
  <c r="BE256" i="2"/>
  <c r="BE298" i="2"/>
  <c r="BE314" i="2"/>
  <c r="BE317" i="2"/>
  <c r="BE329" i="2"/>
  <c r="BE348" i="2"/>
  <c r="BE356" i="2"/>
  <c r="BE366" i="2"/>
  <c r="BE374" i="2"/>
  <c r="BE388" i="2"/>
  <c r="BE401" i="2"/>
  <c r="BE427" i="2"/>
  <c r="BE429" i="2"/>
  <c r="BE437" i="2"/>
  <c r="BE462" i="2"/>
  <c r="BE466" i="2"/>
  <c r="BE468" i="2"/>
  <c r="BE485" i="2"/>
  <c r="BE509" i="2"/>
  <c r="BE520" i="2"/>
  <c r="BE523" i="2"/>
  <c r="BE529" i="2"/>
  <c r="J34" i="3"/>
  <c r="AW56" i="1" s="1"/>
  <c r="F37" i="5"/>
  <c r="BD58" i="1" s="1"/>
  <c r="F35" i="5"/>
  <c r="BB58" i="1" s="1"/>
  <c r="J34" i="6"/>
  <c r="AW59" i="1" s="1"/>
  <c r="F35" i="3"/>
  <c r="BB56" i="1" s="1"/>
  <c r="F35" i="4"/>
  <c r="BB57" i="1" s="1"/>
  <c r="F35" i="6"/>
  <c r="BB59" i="1" s="1"/>
  <c r="F37" i="2"/>
  <c r="BD55" i="1" s="1"/>
  <c r="J34" i="2"/>
  <c r="AW55" i="1" s="1"/>
  <c r="F34" i="6"/>
  <c r="BA59" i="1" s="1"/>
  <c r="F36" i="2"/>
  <c r="BC55" i="1" s="1"/>
  <c r="F37" i="3"/>
  <c r="BD56" i="1" s="1"/>
  <c r="F36" i="4"/>
  <c r="BC57" i="1" s="1"/>
  <c r="F37" i="7"/>
  <c r="BD60" i="1" s="1"/>
  <c r="F36" i="3"/>
  <c r="BC56" i="1" s="1"/>
  <c r="F37" i="4"/>
  <c r="BD57" i="1" s="1"/>
  <c r="F34" i="7"/>
  <c r="BA60" i="1" s="1"/>
  <c r="J34" i="4"/>
  <c r="AW57" i="1" s="1"/>
  <c r="F34" i="5"/>
  <c r="BA58" i="1" s="1"/>
  <c r="F36" i="5"/>
  <c r="BC58" i="1" s="1"/>
  <c r="J34" i="7"/>
  <c r="AW60" i="1" s="1"/>
  <c r="F36" i="6"/>
  <c r="BC59" i="1" s="1"/>
  <c r="F37" i="6"/>
  <c r="BD59" i="1" s="1"/>
  <c r="F34" i="3"/>
  <c r="BA56" i="1" s="1"/>
  <c r="F34" i="4"/>
  <c r="BA57" i="1" s="1"/>
  <c r="F35" i="2"/>
  <c r="BB55" i="1" s="1"/>
  <c r="J34" i="5"/>
  <c r="AW58" i="1" s="1"/>
  <c r="F35" i="7"/>
  <c r="BB60" i="1" s="1"/>
  <c r="F34" i="2"/>
  <c r="BA55" i="1" s="1"/>
  <c r="F36" i="7"/>
  <c r="BC60" i="1" s="1"/>
  <c r="BK121" i="3" l="1"/>
  <c r="J121" i="3" s="1"/>
  <c r="J64" i="3" s="1"/>
  <c r="T90" i="4"/>
  <c r="T85" i="7"/>
  <c r="R86" i="5"/>
  <c r="T86" i="5"/>
  <c r="P90" i="4"/>
  <c r="AU57" i="1"/>
  <c r="T87" i="3"/>
  <c r="T86" i="3" s="1"/>
  <c r="R331" i="2"/>
  <c r="R84" i="6"/>
  <c r="R87" i="3"/>
  <c r="R86" i="3" s="1"/>
  <c r="BK90" i="4"/>
  <c r="J90" i="4" s="1"/>
  <c r="J59" i="4" s="1"/>
  <c r="P331" i="2"/>
  <c r="P97" i="2" s="1"/>
  <c r="AU55" i="1" s="1"/>
  <c r="T98" i="2"/>
  <c r="T97" i="2" s="1"/>
  <c r="BK87" i="3"/>
  <c r="J87" i="3" s="1"/>
  <c r="J60" i="3" s="1"/>
  <c r="P98" i="2"/>
  <c r="R85" i="7"/>
  <c r="R90" i="4"/>
  <c r="P87" i="3"/>
  <c r="P86" i="3"/>
  <c r="AU56" i="1" s="1"/>
  <c r="R98" i="2"/>
  <c r="T331" i="2"/>
  <c r="P85" i="7"/>
  <c r="AU60" i="1"/>
  <c r="T84" i="6"/>
  <c r="P86" i="5"/>
  <c r="AU58" i="1" s="1"/>
  <c r="BK331" i="2"/>
  <c r="J331" i="2" s="1"/>
  <c r="J66" i="2" s="1"/>
  <c r="BK98" i="2"/>
  <c r="J98" i="2" s="1"/>
  <c r="J60" i="2" s="1"/>
  <c r="BK511" i="2"/>
  <c r="J511" i="2" s="1"/>
  <c r="J72" i="2" s="1"/>
  <c r="BK86" i="5"/>
  <c r="J86" i="5" s="1"/>
  <c r="J30" i="5" s="1"/>
  <c r="AG58" i="1" s="1"/>
  <c r="BK85" i="7"/>
  <c r="J85" i="7" s="1"/>
  <c r="J59" i="7" s="1"/>
  <c r="BK84" i="6"/>
  <c r="J84" i="6" s="1"/>
  <c r="J59" i="6" s="1"/>
  <c r="J33" i="7"/>
  <c r="AV60" i="1" s="1"/>
  <c r="AT60" i="1" s="1"/>
  <c r="F33" i="3"/>
  <c r="AZ56" i="1" s="1"/>
  <c r="F33" i="4"/>
  <c r="AZ57" i="1" s="1"/>
  <c r="J33" i="6"/>
  <c r="AV59" i="1" s="1"/>
  <c r="AT59" i="1" s="1"/>
  <c r="F33" i="5"/>
  <c r="AZ58" i="1" s="1"/>
  <c r="J33" i="4"/>
  <c r="AV57" i="1" s="1"/>
  <c r="AT57" i="1" s="1"/>
  <c r="BD54" i="1"/>
  <c r="W33" i="1" s="1"/>
  <c r="BA54" i="1"/>
  <c r="W30" i="1" s="1"/>
  <c r="BB54" i="1"/>
  <c r="W31" i="1" s="1"/>
  <c r="J33" i="3"/>
  <c r="AV56" i="1" s="1"/>
  <c r="AT56" i="1" s="1"/>
  <c r="J33" i="5"/>
  <c r="AV58" i="1" s="1"/>
  <c r="AT58" i="1" s="1"/>
  <c r="F33" i="6"/>
  <c r="AZ59" i="1" s="1"/>
  <c r="F33" i="7"/>
  <c r="AZ60" i="1" s="1"/>
  <c r="BC54" i="1"/>
  <c r="AY54" i="1" s="1"/>
  <c r="J33" i="2"/>
  <c r="AV55" i="1" s="1"/>
  <c r="AT55" i="1" s="1"/>
  <c r="F33" i="2"/>
  <c r="AZ55" i="1" s="1"/>
  <c r="R97" i="2" l="1"/>
  <c r="J59" i="5"/>
  <c r="BK97" i="2"/>
  <c r="J97" i="2" s="1"/>
  <c r="J59" i="2" s="1"/>
  <c r="BK86" i="3"/>
  <c r="J86" i="3" s="1"/>
  <c r="J30" i="3" s="1"/>
  <c r="AG56" i="1" s="1"/>
  <c r="J39" i="5"/>
  <c r="AN58" i="1"/>
  <c r="AU54" i="1"/>
  <c r="AW54" i="1"/>
  <c r="AK30" i="1" s="1"/>
  <c r="W32" i="1"/>
  <c r="J30" i="7"/>
  <c r="AG60" i="1" s="1"/>
  <c r="AZ54" i="1"/>
  <c r="W29" i="1" s="1"/>
  <c r="J30" i="4"/>
  <c r="AG57" i="1" s="1"/>
  <c r="AX54" i="1"/>
  <c r="J30" i="6"/>
  <c r="AG59" i="1" s="1"/>
  <c r="J39" i="4" l="1"/>
  <c r="J39" i="7"/>
  <c r="J39" i="3"/>
  <c r="J59" i="3"/>
  <c r="J39" i="6"/>
  <c r="AN59" i="1"/>
  <c r="AN60" i="1"/>
  <c r="AN56" i="1"/>
  <c r="AN57" i="1"/>
  <c r="AV54" i="1"/>
  <c r="AK29" i="1" s="1"/>
  <c r="J30" i="2"/>
  <c r="AG55" i="1" s="1"/>
  <c r="AN55" i="1" s="1"/>
  <c r="J39" i="2" l="1"/>
  <c r="AG54" i="1"/>
  <c r="AT54" i="1"/>
  <c r="AN54" i="1" l="1"/>
  <c r="AK26" i="1"/>
  <c r="AK35" i="1" s="1"/>
</calcChain>
</file>

<file path=xl/sharedStrings.xml><?xml version="1.0" encoding="utf-8"?>
<sst xmlns="http://schemas.openxmlformats.org/spreadsheetml/2006/main" count="7472" uniqueCount="1250">
  <si>
    <t>Export Komplet</t>
  </si>
  <si>
    <t>VZ</t>
  </si>
  <si>
    <t>2.0</t>
  </si>
  <si>
    <t>ZAMOK</t>
  </si>
  <si>
    <t>False</t>
  </si>
  <si>
    <t>{03cafe6e-0d67-47d8-a0fa-91e2d29b13c1}</t>
  </si>
  <si>
    <t>0,01</t>
  </si>
  <si>
    <t>21</t>
  </si>
  <si>
    <t>15</t>
  </si>
  <si>
    <t>REKAPITULACE STAVBY</t>
  </si>
  <si>
    <t>v ---  níže se nacházejí doplnkové a pomocné údaje k sestavám  --- v</t>
  </si>
  <si>
    <t>Návod na vyplnění</t>
  </si>
  <si>
    <t>Kód:</t>
  </si>
  <si>
    <t>DP04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</si>
  <si>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</si>
  <si>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</si>
  <si>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DP04 = KR1.5</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</si>
  <si>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</si>
  <si>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</si>
  <si>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</si>
  <si>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</si>
  <si>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</si>
  <si>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</si>
  <si>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</si>
  <si>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</si>
  <si>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</si>
  <si>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</si>
  <si>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</si>
  <si>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</si>
  <si>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</si>
  <si>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</si>
  <si>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</si>
  <si>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</si>
  <si>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</si>
  <si>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</si>
  <si>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</si>
  <si>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</si>
  <si>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</si>
  <si>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</si>
  <si>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</si>
  <si>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</si>
  <si>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</si>
  <si>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</si>
  <si>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</si>
  <si>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</si>
  <si>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</si>
  <si>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</si>
  <si>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</si>
  <si>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</si>
  <si>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</si>
  <si>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</si>
  <si>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</si>
  <si>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</si>
  <si>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</si>
  <si>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</si>
  <si>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</si>
  <si>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</si>
  <si>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</si>
  <si>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</si>
  <si>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</si>
  <si>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</si>
  <si>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</si>
  <si>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</si>
  <si>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</si>
  <si>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</si>
  <si>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</si>
  <si>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</si>
  <si>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</si>
  <si>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</si>
  <si>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</si>
  <si>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</si>
  <si>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</si>
  <si>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</si>
  <si>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</si>
  <si>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</si>
  <si>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</si>
  <si>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</si>
  <si>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</si>
  <si>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</si>
  <si>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</si>
  <si>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</si>
  <si>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DP04</t>
  </si>
  <si>
    <t>STA</t>
  </si>
  <si>
    <t>1</t>
  </si>
  <si>
    <t>{8ff4a5d4-54b2-45e0-b6dc-de5b5475f93e}</t>
  </si>
  <si>
    <t>2</t>
  </si>
  <si>
    <t>D1.4.1</t>
  </si>
  <si>
    <t>Zdravotně technické instalace - DP04</t>
  </si>
  <si>
    <t>{6395c27e-c05c-429d-a73e-0caaf5b8f4b9}</t>
  </si>
  <si>
    <t>D1.4.2</t>
  </si>
  <si>
    <t>Chlazení - DP04</t>
  </si>
  <si>
    <t>{a43b4233-eafc-46d1-9953-f70cc15623f4}</t>
  </si>
  <si>
    <t>D1.4.3</t>
  </si>
  <si>
    <t>Vzduchotechnika  - DP04</t>
  </si>
  <si>
    <t>{8c9e97b5-f35d-42a6-b301-188042b227ea}</t>
  </si>
  <si>
    <t>D1.4.4</t>
  </si>
  <si>
    <t>Elektroinstalace - DP04</t>
  </si>
  <si>
    <t>{a29acb0f-6b39-4a44-b077-b83d83046aa0}</t>
  </si>
  <si>
    <t>D1.4.5</t>
  </si>
  <si>
    <t>Měření a regulace - DP04</t>
  </si>
  <si>
    <t>{755bd6ee-d698-492b-94a6-d08e4071cd02}</t>
  </si>
  <si>
    <t>KRYCÍ LIST SOUPISU PRACÍ</t>
  </si>
  <si>
    <t>Objekt:</t>
  </si>
  <si>
    <t>D1.1 - Stavba - DP04</t>
  </si>
  <si>
    <t>Ing. Zdeněk Edlman, B.Hudová</t>
  </si>
  <si>
    <t>DP04 - dílčí plnění KR1.5</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</si>
  <si>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</si>
  <si>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</si>
  <si>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</si>
  <si>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</si>
  <si>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</si>
  <si>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</si>
  <si>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</si>
  <si>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</si>
  <si>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</si>
  <si>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</si>
  <si>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</si>
  <si>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</si>
  <si>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766 - Konstrukce truhlářské</t>
  </si>
  <si>
    <t xml:space="preserve">    781 - Dokončovací práce - obklady</t>
  </si>
  <si>
    <t xml:space="preserve">    784 - Dokončovací práce - malby a tapety</t>
  </si>
  <si>
    <t xml:space="preserve">    787 - Dokončovací práce - zasklívání</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</si>
  <si>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</si>
  <si>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</si>
  <si>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</si>
  <si>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</si>
  <si>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</si>
  <si>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</si>
  <si>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</si>
  <si>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</si>
  <si>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</si>
  <si>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</si>
  <si>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</si>
  <si>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</si>
  <si>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</si>
  <si>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</si>
  <si>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</si>
  <si>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</si>
  <si>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</si>
  <si>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</si>
  <si>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</si>
  <si>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</si>
  <si>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</si>
  <si>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</si>
  <si>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</si>
  <si>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</si>
  <si>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</si>
  <si>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317941121</t>
  </si>
  <si>
    <t>Osazování ocelových válcovaných nosníků na zdivu I nebo IE nebo U nebo UE nebo L do č. 12 nebo výšky do 120 mm</t>
  </si>
  <si>
    <t>t</t>
  </si>
  <si>
    <t>CS ÚRS 2023 01</t>
  </si>
  <si>
    <t>4</t>
  </si>
  <si>
    <t>1639207336</t>
  </si>
  <si>
    <t>Online PSC</t>
  </si>
  <si>
    <t>https://podminky.urs.cz/item/CS_URS_2023_01/317941121</t>
  </si>
  <si>
    <t>M</t>
  </si>
  <si>
    <t>13010424</t>
  </si>
  <si>
    <t>úhelník ocelový rovnostranný jakost S235JR (11 375) 60x60x6mm</t>
  </si>
  <si>
    <t>8</t>
  </si>
  <si>
    <t>447311407</t>
  </si>
  <si>
    <t>VV</t>
  </si>
  <si>
    <t>"MP 1.5" 1,0*5,47*0,001</t>
  </si>
  <si>
    <t>"1P 1.5" 1,0*5,47*0,001</t>
  </si>
  <si>
    <t>"2P 1.5" 1,0*5,47*0,001</t>
  </si>
  <si>
    <t>"3P 1.5" 1,0*5,47*0,001*2</t>
  </si>
  <si>
    <t>"4P 1.5" 1,0*5,47*0,001</t>
  </si>
  <si>
    <t>Součet</t>
  </si>
  <si>
    <t>340236211</t>
  </si>
  <si>
    <t>Zazdívka otvorů v příčkách nebo stěnách cihlami plnými pálenými plochy přes 0,0225 m2 do 0,09 m2, tloušťky do 100 mm</t>
  </si>
  <si>
    <t>kus</t>
  </si>
  <si>
    <t>1715459358</t>
  </si>
  <si>
    <t>https://podminky.urs.cz/item/CS_URS_2023_01/340236211</t>
  </si>
  <si>
    <t>"VP 1.5" 1</t>
  </si>
  <si>
    <t>"4P 1.5" 4</t>
  </si>
  <si>
    <t>340236212</t>
  </si>
  <si>
    <t>Zazdívka otvorů v příčkách nebo stěnách cihlami plnými pálenými plochy přes 0,0225 m2 do 0,09 m2, tloušťky přes 100 mm</t>
  </si>
  <si>
    <t>-1808050521</t>
  </si>
  <si>
    <t>https://podminky.urs.cz/item/CS_URS_2023_01/340236212</t>
  </si>
  <si>
    <t>"VP 1.5" 2+1</t>
  </si>
  <si>
    <t>"1P 1.5" 3</t>
  </si>
  <si>
    <t>"2P 1.5" 3</t>
  </si>
  <si>
    <t>"3P 1.5" 6</t>
  </si>
  <si>
    <t>"5P 1.5" 1+2</t>
  </si>
  <si>
    <t>5</t>
  </si>
  <si>
    <t>340237211</t>
  </si>
  <si>
    <t>Zazdívka otvorů v příčkách nebo stěnách cihlami plnými pálenými plochy přes 0,09 m2 do 0,25 m2, tloušťky do 100 mm</t>
  </si>
  <si>
    <t>-1149109692</t>
  </si>
  <si>
    <t>https://podminky.urs.cz/item/CS_URS_2023_01/340237211</t>
  </si>
  <si>
    <t>"MP 1.5" 1</t>
  </si>
  <si>
    <t>"1P 1.5" 1</t>
  </si>
  <si>
    <t>"2P 1.5" 1</t>
  </si>
  <si>
    <t>6</t>
  </si>
  <si>
    <t>340237212</t>
  </si>
  <si>
    <t>Zazdívka otvorů v příčkách nebo stěnách cihlami plnými pálenými plochy přes 0,09 m2 do 0,25 m2, tloušťky přes 100 mm</t>
  </si>
  <si>
    <t>-1886284542</t>
  </si>
  <si>
    <t>https://podminky.urs.cz/item/CS_URS_2023_01/340237212</t>
  </si>
  <si>
    <t>"VP 1.5" 2</t>
  </si>
  <si>
    <t>"MP 1.5" 2</t>
  </si>
  <si>
    <t>"1P 1.5" 2</t>
  </si>
  <si>
    <t>"2P 1.5" 2</t>
  </si>
  <si>
    <t>"3P 1.5" 3</t>
  </si>
  <si>
    <t>"4P 1.5" 1</t>
  </si>
  <si>
    <t>"5P 1.5" 2</t>
  </si>
  <si>
    <t>7</t>
  </si>
  <si>
    <t>340239212</t>
  </si>
  <si>
    <t>Zazdívka otvorů v příčkách nebo stěnách cihlami plnými pálenými plochy přes 1 m2 do 4 m2, tloušťky přes 100 mm</t>
  </si>
  <si>
    <t>m2</t>
  </si>
  <si>
    <t>995963505</t>
  </si>
  <si>
    <t>https://podminky.urs.cz/item/CS_URS_2023_01/340239212</t>
  </si>
  <si>
    <t>"3P 1.5" 0,9*2,2</t>
  </si>
  <si>
    <t>Úpravy povrchů, podlahy a osazování výplní</t>
  </si>
  <si>
    <t>612131101</t>
  </si>
  <si>
    <t>Podkladní a spojovací vrstva vnitřních omítaných ploch cementový postřik nanášený ručně celoplošně stěn</t>
  </si>
  <si>
    <t>1827144</t>
  </si>
  <si>
    <t>https://podminky.urs.cz/item/CS_URS_2023_01/612131101</t>
  </si>
  <si>
    <t>"VP 1.5" 2*0,3*0,2*2</t>
  </si>
  <si>
    <t>2*0,25*0,4*2</t>
  </si>
  <si>
    <t>0,25*0,15*2</t>
  </si>
  <si>
    <t>0,25*0,25*2</t>
  </si>
  <si>
    <t>"MP 1.5" 0,6*0,3*2</t>
  </si>
  <si>
    <t>"1P 1.5" 0,5*0,2*2</t>
  </si>
  <si>
    <t>3*0,4*0,2*2</t>
  </si>
  <si>
    <t>"2P 1.5" 0,5*0,2*2</t>
  </si>
  <si>
    <t>"3P 1.5" 6*0,4*0,2*2</t>
  </si>
  <si>
    <t>3*0,25*0,4*2</t>
  </si>
  <si>
    <t>"3P 1.5" 0,9*2,2*2</t>
  </si>
  <si>
    <t>"4P 1.5" 4*0,4*0,2*2</t>
  </si>
  <si>
    <t>0,25*0,4*2</t>
  </si>
  <si>
    <t>"5P 1.5" 2*0,6*0,4*2</t>
  </si>
  <si>
    <t>0,3*0,2*2</t>
  </si>
  <si>
    <t>2*0,3*0,1*2</t>
  </si>
  <si>
    <t>9</t>
  </si>
  <si>
    <t>612345211</t>
  </si>
  <si>
    <t>Sádrová nebo vápenosádrová omítka jednotlivých malých ploch hladká na stěnách, plochy jednotlivě do 0,09 m2</t>
  </si>
  <si>
    <t>-1821619171</t>
  </si>
  <si>
    <t>https://podminky.urs.cz/item/CS_URS_2023_01/612345211</t>
  </si>
  <si>
    <t>"VP 1.5" 2+1+1</t>
  </si>
  <si>
    <t>10</t>
  </si>
  <si>
    <t>612345212</t>
  </si>
  <si>
    <t>Sádrová nebo vápenosádrová omítka jednotlivých malých ploch hladká na stěnách, plochy jednotlivě přes 0,09 do 0,25 m2</t>
  </si>
  <si>
    <t>2097076910</t>
  </si>
  <si>
    <t>https://podminky.urs.cz/item/CS_URS_2023_01/612345212</t>
  </si>
  <si>
    <t>"VP 1.5" 2*2</t>
  </si>
  <si>
    <t>"MP 1.5" (1+2)*2</t>
  </si>
  <si>
    <t>"1P 1.5" (1+2)*2</t>
  </si>
  <si>
    <t>"2P 1.5" (1+2)*2</t>
  </si>
  <si>
    <t>"3P 1.5" 3*2</t>
  </si>
  <si>
    <t>"4P 1.5" 1*2</t>
  </si>
  <si>
    <t>"5P 1.5" 2*2</t>
  </si>
  <si>
    <t>11</t>
  </si>
  <si>
    <t>612345215</t>
  </si>
  <si>
    <t>Sádrová nebo vápenosádrová omítka jednotlivých malých ploch hladká na stěnách, plochy jednotlivě přes 1,0 do 4,0 m2</t>
  </si>
  <si>
    <t>-89806017</t>
  </si>
  <si>
    <t>https://podminky.urs.cz/item/CS_URS_2023_01/612345215</t>
  </si>
  <si>
    <t>"3P 1.5" 1*2</t>
  </si>
  <si>
    <t>12</t>
  </si>
  <si>
    <t>619991011</t>
  </si>
  <si>
    <t>Zakrytí vnitřních ploch před znečištěním včetně pozdějšího odkrytí konstrukcí a prvků obalením fólií a přelepením páskou</t>
  </si>
  <si>
    <t>-356328018</t>
  </si>
  <si>
    <t>https://podminky.urs.cz/item/CS_URS_2023_01/619991011</t>
  </si>
  <si>
    <t>13</t>
  </si>
  <si>
    <t>619996117</t>
  </si>
  <si>
    <t>Ochrana stavebních konstrukcí a samostatných prvků včetně pozdějšího odstranění obedněním z OSB desek podlahy</t>
  </si>
  <si>
    <t>-649556140</t>
  </si>
  <si>
    <t>https://podminky.urs.cz/item/CS_URS_2023_01/619996117</t>
  </si>
  <si>
    <t>"PP 1.5" 16,5</t>
  </si>
  <si>
    <t>"VP 1.5" 36,5</t>
  </si>
  <si>
    <t>"MP 1.5" 41,0</t>
  </si>
  <si>
    <t>"1P 1.5" 42,5</t>
  </si>
  <si>
    <t>"2P 1.5" 43,5</t>
  </si>
  <si>
    <t>"3P 1.5" 44,5</t>
  </si>
  <si>
    <t>"4P 1.5" 36,0</t>
  </si>
  <si>
    <t>"5P 1.5" 24,0</t>
  </si>
  <si>
    <t>14</t>
  </si>
  <si>
    <t>619996145</t>
  </si>
  <si>
    <t>Ochrana stavebních konstrukcí a samostatných prvků včetně pozdějšího odstranění obalením geotextilií samostatných konstrukcí a prvků</t>
  </si>
  <si>
    <t>-1211514119</t>
  </si>
  <si>
    <t>https://podminky.urs.cz/item/CS_URS_2023_01/619996145</t>
  </si>
  <si>
    <t>"PP 1.5" 31,0</t>
  </si>
  <si>
    <t>"VP 1.5" 70,0</t>
  </si>
  <si>
    <t>"MP 1.5" 65,0</t>
  </si>
  <si>
    <t>"1P 1.5" 64,0</t>
  </si>
  <si>
    <t>"2P 1.5" 63,0</t>
  </si>
  <si>
    <t>"3P 1.5" 67,0</t>
  </si>
  <si>
    <t>"4P 1.5" 67,0</t>
  </si>
  <si>
    <t>"5P 1.5" 33,0</t>
  </si>
  <si>
    <t>"VŽ" 37,5</t>
  </si>
  <si>
    <t>Mezisoučet</t>
  </si>
  <si>
    <t>"OSB" 284,5</t>
  </si>
  <si>
    <t>642945111</t>
  </si>
  <si>
    <t>Osazování ocelových zárubní protipožárních nebo protiplynových dveří do vynechaného otvoru, dveří jednokřídlových do 2,5 m2</t>
  </si>
  <si>
    <t>-1623669889</t>
  </si>
  <si>
    <t>https://podminky.urs.cz/item/CS_URS_2023_01/642945111</t>
  </si>
  <si>
    <t>"3P818" 2</t>
  </si>
  <si>
    <t>16</t>
  </si>
  <si>
    <t>55331557</t>
  </si>
  <si>
    <t>zárubeň jednokřídlá ocelová pro zdění s protipožární úpravou tl stěny 75-100mm rozměru 800/1970, 2100mm</t>
  </si>
  <si>
    <t>267077092</t>
  </si>
  <si>
    <t>17</t>
  </si>
  <si>
    <t>55331558</t>
  </si>
  <si>
    <t>zárubeň jednokřídlá ocelová pro zdění s protipožární úpravou tl stěny 75-100mm rozměru 900/1970, 2100mm</t>
  </si>
  <si>
    <t>-1784968619</t>
  </si>
  <si>
    <t>Ostatní konstrukce a práce, bourání</t>
  </si>
  <si>
    <t>18</t>
  </si>
  <si>
    <t>949101111</t>
  </si>
  <si>
    <t>Lešení pomocné pracovní pro objekty pozemních staveb pro zatížení do 150 kg/m2, o výšce lešeňové podlahy do 1,9 m</t>
  </si>
  <si>
    <t>-1346941508</t>
  </si>
  <si>
    <t>https://podminky.urs.cz/item/CS_URS_2023_01/949101111</t>
  </si>
  <si>
    <t>"VP 1.5" 24,0</t>
  </si>
  <si>
    <t>"MP 1.5" 26,0</t>
  </si>
  <si>
    <t>"1P 1.5" 26,0</t>
  </si>
  <si>
    <t>"2P 1.5" 24,0</t>
  </si>
  <si>
    <t>"3P 1.5" 30,0</t>
  </si>
  <si>
    <t>"4P 1.5" 24,0</t>
  </si>
  <si>
    <t>"5P 1.5" 16,0</t>
  </si>
  <si>
    <t>19</t>
  </si>
  <si>
    <t>952901111</t>
  </si>
  <si>
    <t>Vyčištění budov nebo objektů před předáním do užívání budov bytové nebo občanské výstavby, světlé výšky podlaží do 4 m</t>
  </si>
  <si>
    <t>435466954</t>
  </si>
  <si>
    <t>https://podminky.urs.cz/item/CS_URS_2023_01/952901111</t>
  </si>
  <si>
    <t>20</t>
  </si>
  <si>
    <t>963051113</t>
  </si>
  <si>
    <t>Bourání železobetonových stropů deskových, tl. přes 80 mm</t>
  </si>
  <si>
    <t>m3</t>
  </si>
  <si>
    <t>2018672424</t>
  </si>
  <si>
    <t>https://podminky.urs.cz/item/CS_URS_2023_01/963051113</t>
  </si>
  <si>
    <t>0,5*0,4*0,15</t>
  </si>
  <si>
    <t>"1P 1.5" 0,5*0,4*0,15</t>
  </si>
  <si>
    <t>"2P 1.5" 0,5*0,4*0,15</t>
  </si>
  <si>
    <t>"3P 1.5" 0,5*0,4*0,15</t>
  </si>
  <si>
    <t>"4P 1.5" 0,5*0,4*0,15</t>
  </si>
  <si>
    <t>"5P 1.5" 2*0,6*0,4*0,15</t>
  </si>
  <si>
    <t>968072455</t>
  </si>
  <si>
    <t>Vybourání kovových rámů oken s křídly, dveřních zárubní, vrat, stěn, ostění nebo obkladů dveřních zárubní, plochy do 2 m2</t>
  </si>
  <si>
    <t>-1088621342</t>
  </si>
  <si>
    <t>https://podminky.urs.cz/item/CS_URS_2023_01/968072455</t>
  </si>
  <si>
    <t>"3P818" 1</t>
  </si>
  <si>
    <t>22</t>
  </si>
  <si>
    <t>971033331</t>
  </si>
  <si>
    <t>Vybourání otvorů ve zdivu základovém nebo nadzákladovém z cihel, tvárnic, příčkovek z cihel pálených na maltu vápennou nebo vápenocementovou plochy do 0,09 m2, tl. do 150 mm</t>
  </si>
  <si>
    <t>-1590647248</t>
  </si>
  <si>
    <t>https://podminky.urs.cz/item/CS_URS_2023_01/971033331</t>
  </si>
  <si>
    <t>"1P 1.5" 3+3</t>
  </si>
  <si>
    <t>"2P 1.5" 3+3</t>
  </si>
  <si>
    <t>"3P 1.5" 6+1+1+2</t>
  </si>
  <si>
    <t>"4P 1.5" 4+2+1</t>
  </si>
  <si>
    <t>"5P 1.5" 2+1+2</t>
  </si>
  <si>
    <t>23</t>
  </si>
  <si>
    <t>971033341</t>
  </si>
  <si>
    <t>Vybourání otvorů ve zdivu základovém nebo nadzákladovém z cihel, tvárnic, příčkovek z cihel pálených na maltu vápennou nebo vápenocementovou plochy do 0,09 m2, tl. do 300 mm</t>
  </si>
  <si>
    <t>-326090741</t>
  </si>
  <si>
    <t>https://podminky.urs.cz/item/CS_URS_2023_01/971033341</t>
  </si>
  <si>
    <t>24</t>
  </si>
  <si>
    <t>971033431</t>
  </si>
  <si>
    <t>Vybourání otvorů ve zdivu základovém nebo nadzákladovém z cihel, tvárnic, příčkovek z cihel pálených na maltu vápennou nebo vápenocementovou plochy do 0,25 m2, tl. do 150 mm</t>
  </si>
  <si>
    <t>-1691858190</t>
  </si>
  <si>
    <t>https://podminky.urs.cz/item/CS_URS_2023_01/971033431</t>
  </si>
  <si>
    <t>"MP 1.5" 1+2</t>
  </si>
  <si>
    <t>"2P 1.5" 1+2</t>
  </si>
  <si>
    <t>25</t>
  </si>
  <si>
    <t>971033441</t>
  </si>
  <si>
    <t>Vybourání otvorů ve zdivu základovém nebo nadzákladovém z cihel, tvárnic, příčkovek z cihel pálených na maltu vápennou nebo vápenocementovou plochy do 0,25 m2, tl. do 300 mm</t>
  </si>
  <si>
    <t>1311194379</t>
  </si>
  <si>
    <t>https://podminky.urs.cz/item/CS_URS_2023_01/971033441</t>
  </si>
  <si>
    <t>"3P 1.5" 1</t>
  </si>
  <si>
    <t>26</t>
  </si>
  <si>
    <t>971033641</t>
  </si>
  <si>
    <t>Vybourání otvorů ve zdivu základovém nebo nadzákladovém z cihel, tvárnic, příčkovek z cihel pálených na maltu vápennou nebo vápenocementovou plochy do 4 m2, tl. do 300 mm</t>
  </si>
  <si>
    <t>-1631582595</t>
  </si>
  <si>
    <t>https://podminky.urs.cz/item/CS_URS_2023_01/971033641</t>
  </si>
  <si>
    <t>"3P 1.5" 0,9*2,2*0,175</t>
  </si>
  <si>
    <t>27</t>
  </si>
  <si>
    <t>977151114</t>
  </si>
  <si>
    <t>Jádrové vrty diamantovými korunkami do stavebních materiálů (železobetonu, betonu, cihel, obkladů, dlažeb, kamene) průměru přes 50 do 60 mm</t>
  </si>
  <si>
    <t>m</t>
  </si>
  <si>
    <t>-1397893124</t>
  </si>
  <si>
    <t>https://podminky.urs.cz/item/CS_URS_2023_01/977151114</t>
  </si>
  <si>
    <t>"MP 1.5" 2*0,15</t>
  </si>
  <si>
    <t>"1P 1.5" 2*0,15</t>
  </si>
  <si>
    <t>"2P 1.5" 2*0,15</t>
  </si>
  <si>
    <t>"3P 1.5" 2*0,15</t>
  </si>
  <si>
    <t>"4P 1.5" 2*0,15</t>
  </si>
  <si>
    <t>"5P 1.5" 2*0,15</t>
  </si>
  <si>
    <t>28</t>
  </si>
  <si>
    <t>977151116</t>
  </si>
  <si>
    <t>Jádrové vrty diamantovými korunkami do stavebních materiálů (železobetonu, betonu, cihel, obkladů, dlažeb, kamene) průměru přes 70 do 80 mm</t>
  </si>
  <si>
    <t>376016756</t>
  </si>
  <si>
    <t>https://podminky.urs.cz/item/CS_URS_2023_01/977151116</t>
  </si>
  <si>
    <t>"5P 1.5" 4*0,15</t>
  </si>
  <si>
    <t>29</t>
  </si>
  <si>
    <t>977151118</t>
  </si>
  <si>
    <t>Jádrové vrty diamantovými korunkami do stavebních materiálů (železobetonu, betonu, cihel, obkladů, dlažeb, kamene) průměru přes 90 do 100 mm</t>
  </si>
  <si>
    <t>-783378617</t>
  </si>
  <si>
    <t>https://podminky.urs.cz/item/CS_URS_2023_01/977151118</t>
  </si>
  <si>
    <t>30</t>
  </si>
  <si>
    <t>977151121</t>
  </si>
  <si>
    <t>Jádrové vrty diamantovými korunkami do stavebních materiálů (železobetonu, betonu, cihel, obkladů, dlažeb, kamene) průměru přes 110 do 120 mm</t>
  </si>
  <si>
    <t>1996759603</t>
  </si>
  <si>
    <t>https://podminky.urs.cz/item/CS_URS_2023_01/977151121</t>
  </si>
  <si>
    <t>31</t>
  </si>
  <si>
    <t>977151123</t>
  </si>
  <si>
    <t>Jádrové vrty diamantovými korunkami do stavebních materiálů (železobetonu, betonu, cihel, obkladů, dlažeb, kamene) průměru přes 130 do 150 mm</t>
  </si>
  <si>
    <t>-775797611</t>
  </si>
  <si>
    <t>https://podminky.urs.cz/item/CS_URS_2023_01/977151123</t>
  </si>
  <si>
    <t>32</t>
  </si>
  <si>
    <t>977211111</t>
  </si>
  <si>
    <t>Řezání konstrukcí stěnovou pilou betonových nebo železobetonových průměru řezané výztuže do 16 mm hloubka řezu do 200 mm</t>
  </si>
  <si>
    <t>-1463692233</t>
  </si>
  <si>
    <t>https://podminky.urs.cz/item/CS_URS_2023_01/977211111</t>
  </si>
  <si>
    <t>"1P 1.5" (0,5+0,5+0,4+0,4)</t>
  </si>
  <si>
    <t>"2P 1.5" (0,5+0,5+0,4+0,4)</t>
  </si>
  <si>
    <t>"3P 1.5" (0,5+0,5+0,4+0,4)</t>
  </si>
  <si>
    <t>"4P 1.5" (0,5+0,5+0,4+0,4)</t>
  </si>
  <si>
    <t>"5P 1.5" 2*(0,6+0,6+0,4+0,4)</t>
  </si>
  <si>
    <t>33</t>
  </si>
  <si>
    <t>411354313</t>
  </si>
  <si>
    <t>Podpěrná konstrukce stropů - desek, kleneb a skořepin výška podepření do 4 m tloušťka stropu přes 15 do 25 cm zřízení</t>
  </si>
  <si>
    <t>1885220969</t>
  </si>
  <si>
    <t>https://podminky.urs.cz/item/CS_URS_2023_01/411354313</t>
  </si>
  <si>
    <t>34</t>
  </si>
  <si>
    <t>411354314</t>
  </si>
  <si>
    <t>Podpěrná konstrukce stropů - desek, kleneb a skořepin výška podepření do 4 m tloušťka stropu přes 15 do 25 cm odstranění</t>
  </si>
  <si>
    <t>-1061980123</t>
  </si>
  <si>
    <t>https://podminky.urs.cz/item/CS_URS_2023_01/411354314</t>
  </si>
  <si>
    <t>997</t>
  </si>
  <si>
    <t>Přesun sutě</t>
  </si>
  <si>
    <t>35</t>
  </si>
  <si>
    <t>997013217</t>
  </si>
  <si>
    <t>Vnitrostaveništní doprava suti a vybouraných hmot vodorovně do 50 m svisle ručně pro budovy a haly výšky přes 21 do 24 m</t>
  </si>
  <si>
    <t>874415208</t>
  </si>
  <si>
    <t>https://podminky.urs.cz/item/CS_URS_2023_01/997013217</t>
  </si>
  <si>
    <t>36</t>
  </si>
  <si>
    <t>997013219</t>
  </si>
  <si>
    <t>Vnitrostaveništní doprava suti a vybouraných hmot vodorovně do 50 m Příplatek k cenám -3111 až -3217 za zvětšenou vodorovnou dopravu přes vymezenou dopravní vzdálenost za každých dalších i započatých 10 m</t>
  </si>
  <si>
    <t>1757092803</t>
  </si>
  <si>
    <t>https://podminky.urs.cz/item/CS_URS_2023_01/997013219</t>
  </si>
  <si>
    <t>37</t>
  </si>
  <si>
    <t>997013509</t>
  </si>
  <si>
    <t>Odvoz suti a vybouraných hmot na skládku nebo meziskládku se složením, na vzdálenost Příplatek k ceně za každý další i započatý 1 km přes 1 km</t>
  </si>
  <si>
    <t>494024456</t>
  </si>
  <si>
    <t>https://podminky.urs.cz/item/CS_URS_2023_01/997013509</t>
  </si>
  <si>
    <t>13,39*15 'Přepočtené koeficientem množství</t>
  </si>
  <si>
    <t>38</t>
  </si>
  <si>
    <t>997013511</t>
  </si>
  <si>
    <t>Odvoz suti a vybouraných hmot z meziskládky na skládku s naložením a se složením, na vzdálenost do 1 km</t>
  </si>
  <si>
    <t>-1897792401</t>
  </si>
  <si>
    <t>https://podminky.urs.cz/item/CS_URS_2023_01/997013511</t>
  </si>
  <si>
    <t>39</t>
  </si>
  <si>
    <t>997013631</t>
  </si>
  <si>
    <t>Poplatek za uložení stavebního odpadu na skládce (skládkovné) směsného stavebního a demoličního zatříděného do Katalogu odpadů pod kódem 17 09 04</t>
  </si>
  <si>
    <t>342770723</t>
  </si>
  <si>
    <t>https://podminky.urs.cz/item/CS_URS_2023_01/997013631</t>
  </si>
  <si>
    <t>998</t>
  </si>
  <si>
    <t>Přesun hmot</t>
  </si>
  <si>
    <t>40</t>
  </si>
  <si>
    <t>998018003</t>
  </si>
  <si>
    <t>Přesun hmot pro budovy občanské výstavby, bydlení, výrobu a služby ruční - bez užití mechanizace vodorovná dopravní vzdálenost do 100 m pro budovy s jakoukoliv nosnou konstrukcí výšky přes 12 do 24 m</t>
  </si>
  <si>
    <t>1049566101</t>
  </si>
  <si>
    <t>https://podminky.urs.cz/item/CS_URS_2023_01/998018003</t>
  </si>
  <si>
    <t>PSV</t>
  </si>
  <si>
    <t>Práce a dodávky PSV</t>
  </si>
  <si>
    <t>763</t>
  </si>
  <si>
    <t>Konstrukce suché výstavby</t>
  </si>
  <si>
    <t>41</t>
  </si>
  <si>
    <t>763111313</t>
  </si>
  <si>
    <t>Příčka ze sádrokartonových desek s nosnou konstrukcí z jednoduchých ocelových profilů UW, CW jednoduše opláštěná deskou standardní A tl. 12,5 mm, příčka tl. 100 mm, profil 75, bez izolace, EI do 30</t>
  </si>
  <si>
    <t>-847562556</t>
  </si>
  <si>
    <t>https://podminky.urs.cz/item/CS_URS_2023_01/763111313</t>
  </si>
  <si>
    <t>"3P 1.5" 4,0</t>
  </si>
  <si>
    <t>42</t>
  </si>
  <si>
    <t>763111811</t>
  </si>
  <si>
    <t>Demontáž příček ze sádrokartonových desek s nosnou konstrukcí z ocelových profilů jednoduchých, opláštění jednoduché</t>
  </si>
  <si>
    <t>-1770147606</t>
  </si>
  <si>
    <t>https://podminky.urs.cz/item/CS_URS_2023_01/763111811</t>
  </si>
  <si>
    <t>43</t>
  </si>
  <si>
    <t>763121411</t>
  </si>
  <si>
    <t>Stěna předsazená ze sádrokartonových desek s nosnou konstrukcí z ocelových profilů CW, UW jednoduše opláštěná deskou standardní A tl. 12,5 mm bez izolace, EI 15, stěna tl. 62,5 mm, profil 50</t>
  </si>
  <si>
    <t>19222899</t>
  </si>
  <si>
    <t>https://podminky.urs.cz/item/CS_URS_2023_01/763121411</t>
  </si>
  <si>
    <t>"VP 1.5" 10,5</t>
  </si>
  <si>
    <t>"3P 1.5" 2,5</t>
  </si>
  <si>
    <t>"5P 1.5" 5,0</t>
  </si>
  <si>
    <t>44</t>
  </si>
  <si>
    <t>763121551</t>
  </si>
  <si>
    <t>Stěna předsazená ze sádrokartonových desek s nosnou konstrukcí z ocelových profilů CD a UD, s kotvením CD po 1 500 mm dvojitě opláštěná deskami protipožárními DF tl. 2 x 12,5 mm, stěna tl. 75 mm, s izolací, EI 45</t>
  </si>
  <si>
    <t>311113984</t>
  </si>
  <si>
    <t>https://podminky.urs.cz/item/CS_URS_2023_01/763121551</t>
  </si>
  <si>
    <t>"MP 1.5" 7,5</t>
  </si>
  <si>
    <t>45</t>
  </si>
  <si>
    <t>763122521</t>
  </si>
  <si>
    <t>Stěna šachtová ze sádrokartonových desek s nosnou konstrukcí ze zdvojených ocelových profilů UW, CW dvojitě opláštěná deskami protipožárními DF tl. 2 x 12,5 mm s izolací, EI 45, stěna tl. 75 mm, profil 50, Rw do 37 dB</t>
  </si>
  <si>
    <t>-303032553</t>
  </si>
  <si>
    <t>https://podminky.urs.cz/item/CS_URS_2023_01/763122521</t>
  </si>
  <si>
    <t>"1P 1.5" 3,5+7,0</t>
  </si>
  <si>
    <t>"2P 1.5" 6,5+6,0</t>
  </si>
  <si>
    <t>"3P 1.5" 12,0</t>
  </si>
  <si>
    <t>"4P 1.5" 12,0</t>
  </si>
  <si>
    <t>"5P 1.5" 1,0+6,0</t>
  </si>
  <si>
    <t>46</t>
  </si>
  <si>
    <t>763131411</t>
  </si>
  <si>
    <t>Podhled ze sádrokartonových desek dvouvrstvá zavěšená spodní konstrukce z ocelových profilů CD, UD jednoduše opláštěná deskou standardní A, tl. 12,5 mm, bez izolace</t>
  </si>
  <si>
    <t>-283273025</t>
  </si>
  <si>
    <t>https://podminky.urs.cz/item/CS_URS_2023_01/763131411</t>
  </si>
  <si>
    <t>"VP 1.5" 3,5+4,5+10,5</t>
  </si>
  <si>
    <t>"MP 1.5" 4,0+1,0+7,0</t>
  </si>
  <si>
    <t>"1P 1.5" 15,5+1,0+4,0</t>
  </si>
  <si>
    <t>"2P 1.5" 15,0+1,0+4,0</t>
  </si>
  <si>
    <t>"3P 1.5" 16,0+2,0+3,0+6,0</t>
  </si>
  <si>
    <t>"4P 1.5" 11,0+5,0+3,0</t>
  </si>
  <si>
    <t>"5P 1.5" 13,0+2,5</t>
  </si>
  <si>
    <t>47</t>
  </si>
  <si>
    <t>763131714</t>
  </si>
  <si>
    <t>Podhled ze sádrokartonových desek ostatní práce a konstrukce na podhledech ze sádrokartonových desek základní penetrační nátěr</t>
  </si>
  <si>
    <t>-314509574</t>
  </si>
  <si>
    <t>https://podminky.urs.cz/item/CS_URS_2023_01/763131714</t>
  </si>
  <si>
    <t>48</t>
  </si>
  <si>
    <t>763131751</t>
  </si>
  <si>
    <t>Podhled ze sádrokartonových desek ostatní práce a konstrukce na podhledech ze sádrokartonových desek montáž parotěsné zábrany</t>
  </si>
  <si>
    <t>2147468610</t>
  </si>
  <si>
    <t>https://podminky.urs.cz/item/CS_URS_2023_01/763131751</t>
  </si>
  <si>
    <t>49</t>
  </si>
  <si>
    <t>28329274</t>
  </si>
  <si>
    <t>fólie PE vyztužená pro parotěsnou vrstvu (reakce na oheň - třída E) 110g/m2</t>
  </si>
  <si>
    <t>104862831</t>
  </si>
  <si>
    <t>132,5*1,1235 'Přepočtené koeficientem množství</t>
  </si>
  <si>
    <t>50</t>
  </si>
  <si>
    <t>763131765</t>
  </si>
  <si>
    <t>Podhled ze sádrokartonových desek Příplatek k cenám za výšku zavěšení přes 0,5 do 1,0 m</t>
  </si>
  <si>
    <t>-68593157</t>
  </si>
  <si>
    <t>https://podminky.urs.cz/item/CS_URS_2023_01/763131765</t>
  </si>
  <si>
    <t>51</t>
  </si>
  <si>
    <t>763131771</t>
  </si>
  <si>
    <t>Podhled ze sádrokartonových desek Příplatek k cenám za rovinnost kvality speciální tmelení kvality Q3</t>
  </si>
  <si>
    <t>213764277</t>
  </si>
  <si>
    <t>https://podminky.urs.cz/item/CS_URS_2023_01/763131771</t>
  </si>
  <si>
    <t>52</t>
  </si>
  <si>
    <t>763131821</t>
  </si>
  <si>
    <t>Demontáž podhledu nebo samostatného požárního předělu ze sádrokartonových desek s nosnou konstrukcí dvouvrstvou z ocelových profilů, opláštění jednoduché</t>
  </si>
  <si>
    <t>1783140740</t>
  </si>
  <si>
    <t>https://podminky.urs.cz/item/CS_URS_2023_01/763131821</t>
  </si>
  <si>
    <t>"3P 1.5" 16,0+2,0+4,0</t>
  </si>
  <si>
    <t>"4P 1.5" 11,0+5,0+3,5</t>
  </si>
  <si>
    <t>"5P 1.5" 13,0+3,0</t>
  </si>
  <si>
    <t>53</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</si>
  <si>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</si>
  <si>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</si>
  <si>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1885354339</t>
  </si>
  <si>
    <t>https://podminky.urs.cz/item/CS_URS_2023_01/998763303</t>
  </si>
  <si>
    <t>54</t>
  </si>
  <si>
    <t>998763381</t>
  </si>
  <si>
    <t>Přesun hmot pro konstrukce montované z desek sádrokartonových, sádrovláknitých, cementovláknitých nebo cementových Příplatek k cenám za přesun prováděný bez použití mechanizace pro jakoukoliv výšku objektu</t>
  </si>
  <si>
    <t>2089932302</t>
  </si>
  <si>
    <t>https://podminky.urs.cz/item/CS_URS_2023_01/998763381</t>
  </si>
  <si>
    <t>766</t>
  </si>
  <si>
    <t>Konstrukce truhlářské</t>
  </si>
  <si>
    <t>55</t>
  </si>
  <si>
    <t>766441812</t>
  </si>
  <si>
    <t>Demontáž parapetních desek dřevěných nebo plastových šířky přes 300 mm, délky do 1000 mm</t>
  </si>
  <si>
    <t>-81719796</t>
  </si>
  <si>
    <t>https://podminky.urs.cz/item/CS_URS_2023_01/766441812</t>
  </si>
  <si>
    <t>P</t>
  </si>
  <si>
    <t>Poznámka k položce:_x000D_
odborná demontáž stávajícího parapetního obkladu topných těles vč. parapetní desky. Vše bude odborně uskladněno, aby mohlo být vráceno do původního stavu.</t>
  </si>
  <si>
    <t>"VP 1.5" 11</t>
  </si>
  <si>
    <t>"MP 1.5" 12</t>
  </si>
  <si>
    <t>"1P 1.5" 12</t>
  </si>
  <si>
    <t>"2P 1.5" 12</t>
  </si>
  <si>
    <t>"3P 1.5" 11</t>
  </si>
  <si>
    <t>"4P 1.5" 5,5</t>
  </si>
  <si>
    <t>56</t>
  </si>
  <si>
    <t>766660021</t>
  </si>
  <si>
    <t>Montáž dveřních křídel dřevěných nebo plastových otevíravých do ocelové zárubně protipožárních jednokřídlových, šířky do 800 mm</t>
  </si>
  <si>
    <t>-532062861</t>
  </si>
  <si>
    <t>https://podminky.urs.cz/item/CS_URS_2023_01/766660021</t>
  </si>
  <si>
    <t>57</t>
  </si>
  <si>
    <t>61165339</t>
  </si>
  <si>
    <t xml:space="preserve">dveře jednokřídlé dřevotřískové protipožární EI (EW) 30 D3 povrch lakovaný plné 800x1970-2100mm, křídlo bude zkompletováno kováním s FAB </t>
  </si>
  <si>
    <t>1470400358</t>
  </si>
  <si>
    <t>58</t>
  </si>
  <si>
    <t>766660022</t>
  </si>
  <si>
    <t>Montáž dveřních křídel dřevěných nebo plastových otevíravých do ocelové zárubně protipožárních jednokřídlových, šířky přes 800 mm</t>
  </si>
  <si>
    <t>708835165</t>
  </si>
  <si>
    <t>https://podminky.urs.cz/item/CS_URS_2023_01/766660022</t>
  </si>
  <si>
    <t>59</t>
  </si>
  <si>
    <t>61165340</t>
  </si>
  <si>
    <t xml:space="preserve">dveře jednokřídlé dřevotřískové protipožární EI (EW) 30 D3 povrch lakovaný plné 900x1970-2100mm, křídlo bude zkompletováno kováním s FAB </t>
  </si>
  <si>
    <t>-1165028412</t>
  </si>
  <si>
    <t>60</t>
  </si>
  <si>
    <t>766664957</t>
  </si>
  <si>
    <t>Výměna dveřních konstrukcí interiérových zámku, vložky</t>
  </si>
  <si>
    <t>189004697</t>
  </si>
  <si>
    <t>https://podminky.urs.cz/item/CS_URS_2023_01/766664957</t>
  </si>
  <si>
    <t>"57A" 3+1+1</t>
  </si>
  <si>
    <t>"57C" 2+1</t>
  </si>
  <si>
    <t>"57D" 1+4+2+2</t>
  </si>
  <si>
    <t>"57E" 3</t>
  </si>
  <si>
    <t>61</t>
  </si>
  <si>
    <t>54964100</t>
  </si>
  <si>
    <t>vložka cylindrická 29+29</t>
  </si>
  <si>
    <t>-678108859</t>
  </si>
  <si>
    <t xml:space="preserve">Poznámka k položce:_x000D_
min. 3 ks klíčů (2ks pro objednatele) </t>
  </si>
  <si>
    <t>62</t>
  </si>
  <si>
    <t>766694126</t>
  </si>
  <si>
    <t>Montáž ostatních truhlářských konstrukcí parapetních desek dřevěných nebo plastových šířky přes 300 mm</t>
  </si>
  <si>
    <t>1742815200</t>
  </si>
  <si>
    <t>https://podminky.urs.cz/item/CS_URS_2023_01/766694126</t>
  </si>
  <si>
    <t>63</t>
  </si>
  <si>
    <t>766811111</t>
  </si>
  <si>
    <t>Montáž kuchyňských linek korpusu spodních skříněk šroubovaných na stěnu, šířky jednoho dílu do 600 mm</t>
  </si>
  <si>
    <t>CZ ÚRS 2023 01</t>
  </si>
  <si>
    <t>-1517251053</t>
  </si>
  <si>
    <t>https://podminky.urs.cz/item/CS_URS_2023_01/766811111</t>
  </si>
  <si>
    <t>64</t>
  </si>
  <si>
    <t>766811151</t>
  </si>
  <si>
    <t>Montáž kuchyňských linek korpusu horních skříněk šroubovaných na stěnu, šířky jednoho dílu do 600 mm</t>
  </si>
  <si>
    <t>1610865404</t>
  </si>
  <si>
    <t>https://podminky.urs.cz/item/CS_URS_2023_01/766811151</t>
  </si>
  <si>
    <t>65</t>
  </si>
  <si>
    <t>766811213</t>
  </si>
  <si>
    <t>Montáž kuchyňských linek pracovní desky bez výřezu, délky jednoho dílu přes 2000 do 4000 mm</t>
  </si>
  <si>
    <t>-1953383533</t>
  </si>
  <si>
    <t>https://podminky.urs.cz/item/CS_URS_2023_01/766811213</t>
  </si>
  <si>
    <t>66</t>
  </si>
  <si>
    <t>766812820</t>
  </si>
  <si>
    <t>Demontáž kuchyňských linek dřevěných nebo kovových včetně skříněk uchycených na stěně, délky do 1500 mm</t>
  </si>
  <si>
    <t>-1375908041</t>
  </si>
  <si>
    <t>https://podminky.urs.cz/item/CS_URS_2023_01/766812820</t>
  </si>
  <si>
    <t>67</t>
  </si>
  <si>
    <t>766821112</t>
  </si>
  <si>
    <t>Montáž nábytku vestavěného korpusu skříně policové dvoukřídlové</t>
  </si>
  <si>
    <t>-875435984</t>
  </si>
  <si>
    <t>https://podminky.urs.cz/item/CS_URS_2023_01/766821112</t>
  </si>
  <si>
    <t>68</t>
  </si>
  <si>
    <t>766821142</t>
  </si>
  <si>
    <t>Montáž nábytku vestavěného dveří otvíravých</t>
  </si>
  <si>
    <t>802394596</t>
  </si>
  <si>
    <t>https://podminky.urs.cz/item/CS_URS_2023_01/766821142</t>
  </si>
  <si>
    <t>69</t>
  </si>
  <si>
    <t>766825821</t>
  </si>
  <si>
    <t>Demontáž nábytku vestavěného skříní dvoukřídlových</t>
  </si>
  <si>
    <t>1459202518</t>
  </si>
  <si>
    <t>https://podminky.urs.cz/item/CS_URS_2023_01/766825821</t>
  </si>
  <si>
    <t>70</t>
  </si>
  <si>
    <t>998766103</t>
  </si>
  <si>
    <t>Přesun hmot pro konstrukce truhlářské stanovený z hmotnosti přesunovaného materiálu vodorovná dopravní vzdálenost do 50 m v objektech výšky přes 12 do 24 m</t>
  </si>
  <si>
    <t>-115488902</t>
  </si>
  <si>
    <t>https://podminky.urs.cz/item/CS_URS_2023_01/998766103</t>
  </si>
  <si>
    <t>71</t>
  </si>
  <si>
    <t>998766181</t>
  </si>
  <si>
    <t>Přesun hmot pro konstrukce truhlářské stanovený z hmotnosti přesunovaného materiálu Příplatek k ceně za přesun prováděný bez použití mechanizace pro jakoukoliv výšku objektu</t>
  </si>
  <si>
    <t>1225455147</t>
  </si>
  <si>
    <t>https://podminky.urs.cz/item/CS_URS_2023_01/998766181</t>
  </si>
  <si>
    <t>781</t>
  </si>
  <si>
    <t>Dokončovací práce - obklady</t>
  </si>
  <si>
    <t>72</t>
  </si>
  <si>
    <t>781111011</t>
  </si>
  <si>
    <t>Příprava podkladu před provedením obkladu oprášení (ometení) stěny</t>
  </si>
  <si>
    <t>921336529</t>
  </si>
  <si>
    <t>https://podminky.urs.cz/item/CS_URS_2023_01/781111011</t>
  </si>
  <si>
    <t>"1P 1.5" 2,0</t>
  </si>
  <si>
    <t>"2P 1.5" 2,0</t>
  </si>
  <si>
    <t>"3P 1.5" 5,0</t>
  </si>
  <si>
    <t>"4P 1.5" 3,0</t>
  </si>
  <si>
    <t>73</t>
  </si>
  <si>
    <t>781121011</t>
  </si>
  <si>
    <t>Příprava podkladu před provedením obkladu nátěr penetrační na stěnu</t>
  </si>
  <si>
    <t>249055107</t>
  </si>
  <si>
    <t>https://podminky.urs.cz/item/CS_URS_2023_01/781121011</t>
  </si>
  <si>
    <t>74</t>
  </si>
  <si>
    <t>781474115</t>
  </si>
  <si>
    <t>Montáž obkladů vnitřních stěn z dlaždic keramických lepených flexibilním lepidlem maloformátových hladkých přes 22 do 25 ks/m2</t>
  </si>
  <si>
    <t>1943939399</t>
  </si>
  <si>
    <t>https://podminky.urs.cz/item/CS_URS_2023_01/781474115</t>
  </si>
  <si>
    <t>75</t>
  </si>
  <si>
    <t>59761039</t>
  </si>
  <si>
    <t>obklad keramický hladký přes 22 do 25ks/m2</t>
  </si>
  <si>
    <t>-1411267302</t>
  </si>
  <si>
    <t>12*1,1 'Přepočtené koeficientem množství</t>
  </si>
  <si>
    <t>76</t>
  </si>
  <si>
    <t>781477111</t>
  </si>
  <si>
    <t>Montáž obkladů vnitřních stěn z dlaždic keramických Příplatek k cenám za plochu do 10 m2 jednotlivě</t>
  </si>
  <si>
    <t>-758418645</t>
  </si>
  <si>
    <t>https://podminky.urs.cz/item/CS_URS_2023_01/781477111</t>
  </si>
  <si>
    <t>77</t>
  </si>
  <si>
    <t>998781103</t>
  </si>
  <si>
    <t>Přesun hmot pro obklady keramické stanovený z hmotnosti přesunovaného materiálu vodorovná dopravní vzdálenost do 50 m v objektech výšky přes 12 do 24 m</t>
  </si>
  <si>
    <t>1870361485</t>
  </si>
  <si>
    <t>https://podminky.urs.cz/item/CS_URS_2023_01/998781103</t>
  </si>
  <si>
    <t>78</t>
  </si>
  <si>
    <t>998781181</t>
  </si>
  <si>
    <t>Přesun hmot pro obklady keramické stanovený z hmotnosti přesunovaného materiálu Příplatek k cenám za přesun prováděný bez použití mechanizace pro jakoukoliv výšku objektu</t>
  </si>
  <si>
    <t>1894774236</t>
  </si>
  <si>
    <t>https://podminky.urs.cz/item/CS_URS_2023_01/998781181</t>
  </si>
  <si>
    <t>784</t>
  </si>
  <si>
    <t>Dokončovací práce - malby a tapety</t>
  </si>
  <si>
    <t>79</t>
  </si>
  <si>
    <t>784111001</t>
  </si>
  <si>
    <t>Oprášení (ometení) podkladu v místnostech výšky do 3,80 m</t>
  </si>
  <si>
    <t>955813361</t>
  </si>
  <si>
    <t>https://podminky.urs.cz/item/CS_URS_2023_01/784111001</t>
  </si>
  <si>
    <t>80</t>
  </si>
  <si>
    <t>784121001</t>
  </si>
  <si>
    <t>Oškrabání malby v místnostech výšky do 3,80 m</t>
  </si>
  <si>
    <t>1330963248</t>
  </si>
  <si>
    <t>https://podminky.urs.cz/item/CS_URS_2023_01/784121001</t>
  </si>
  <si>
    <t>"VP 1.5" 12,0</t>
  </si>
  <si>
    <t>"MP 1.5" 6,0</t>
  </si>
  <si>
    <t>"1P 1.5" 18,0</t>
  </si>
  <si>
    <t>"2P 1.5" 18,0</t>
  </si>
  <si>
    <t>"3P 1.5" 26,0</t>
  </si>
  <si>
    <t>"4P 1.5" 16,0</t>
  </si>
  <si>
    <t>"5P 1.5" 10,0</t>
  </si>
  <si>
    <t>81</t>
  </si>
  <si>
    <t>784181121</t>
  </si>
  <si>
    <t>Penetrace podkladu jednonásobná hloubková akrylátová bezbarvá v místnostech výšky do 3,80 m</t>
  </si>
  <si>
    <t>-608036508</t>
  </si>
  <si>
    <t>https://podminky.urs.cz/item/CS_URS_2023_01/784181121</t>
  </si>
  <si>
    <t>82</t>
  </si>
  <si>
    <t>784211101</t>
  </si>
  <si>
    <t>Malby z malířských směsí oděruvzdorných za mokra dvojnásobné, bílé za mokra oděruvzdorné výborně v místnostech výšky do 3,80 m</t>
  </si>
  <si>
    <t>1627695627</t>
  </si>
  <si>
    <t>https://podminky.urs.cz/item/CS_URS_2023_01/784211101</t>
  </si>
  <si>
    <t xml:space="preserve">Poznámka k položce:_x000D_
nátěr dle direktivy ČNB -ref.v. TOLLENS IDROTOP MAT </t>
  </si>
  <si>
    <t>"VP 1.5" 12,0+4,5+4,5+10,5+10,5</t>
  </si>
  <si>
    <t>"MP 1.5"6,0+4,0+42,0+13,5+7,5</t>
  </si>
  <si>
    <t>"1P 1.5" 18,0+15,5+1,0+13,0+9,0</t>
  </si>
  <si>
    <t>"2P 1.5" 18,0+15,0+1,0+13,0+10,5</t>
  </si>
  <si>
    <t>"3P 1.5" 26,0+15,0+5,0+13,0+14,5+32,5</t>
  </si>
  <si>
    <t>"4P 1.5" 16,0+20,0+6,5+13,0+9,0</t>
  </si>
  <si>
    <t>"5P 1.5" 10,0+20,0+15,0+14,5</t>
  </si>
  <si>
    <t>787</t>
  </si>
  <si>
    <t>Dokončovací práce - zasklívání</t>
  </si>
  <si>
    <t>83</t>
  </si>
  <si>
    <t>787600831</t>
  </si>
  <si>
    <t>Vysklívání oken a dveří izolačního dvojskla</t>
  </si>
  <si>
    <t>-1036576018</t>
  </si>
  <si>
    <t>https://podminky.urs.cz/item/CS_URS_2023_01/787600831</t>
  </si>
  <si>
    <t>"4P502" 1,2*0,5</t>
  </si>
  <si>
    <t>"4P503" 1,2*0,5</t>
  </si>
  <si>
    <t>84</t>
  </si>
  <si>
    <t>787616384</t>
  </si>
  <si>
    <t>Zasklívání oken a dveří deskami plochými plnými dvojsklem do vyfrézované drážky s oboustranným uzavřením drážky tmelem, distanční rámeček 16 mm nerez, tl. skel 6+6 mm</t>
  </si>
  <si>
    <t>2088333260</t>
  </si>
  <si>
    <t>https://podminky.urs.cz/item/CS_URS_2023_01/787616384</t>
  </si>
  <si>
    <t>85</t>
  </si>
  <si>
    <t>998787103</t>
  </si>
  <si>
    <t>Přesun hmot pro zasklívání stanovený z hmotnosti přesunovaného materiálu vodorovná dopravní vzdálenost do 50 m v objektech výšky přes 12 do 24 m</t>
  </si>
  <si>
    <t>-1480696560</t>
  </si>
  <si>
    <t>https://podminky.urs.cz/item/CS_URS_2023_01/998787103</t>
  </si>
  <si>
    <t>86</t>
  </si>
  <si>
    <t>998787181</t>
  </si>
  <si>
    <t>Přesun hmot pro zasklívání stanovený z hmotnosti přesunovaného materiálu Příplatek k cenám za přesun prováděný bez použití mechanizace pro jakoukoliv výšku objektu</t>
  </si>
  <si>
    <t>-976165165</t>
  </si>
  <si>
    <t>https://podminky.urs.cz/item/CS_URS_2023_01/998787181</t>
  </si>
  <si>
    <t>VRN</t>
  </si>
  <si>
    <t>Vedlejší rozpočtové náklady</t>
  </si>
  <si>
    <t>VRN1</t>
  </si>
  <si>
    <t>Průzkumné, geodetické a projektové práce</t>
  </si>
  <si>
    <t>87</t>
  </si>
  <si>
    <t>013254000</t>
  </si>
  <si>
    <t>Dokumentace skutečného provedení DSPS STAVBY</t>
  </si>
  <si>
    <t>kpl</t>
  </si>
  <si>
    <t>1024</t>
  </si>
  <si>
    <t>-248068599</t>
  </si>
  <si>
    <t>https://podminky.urs.cz/item/CS_URS_2023_01/013254000</t>
  </si>
  <si>
    <t>VRN3</t>
  </si>
  <si>
    <t>Zařízení staveniště</t>
  </si>
  <si>
    <t>88</t>
  </si>
  <si>
    <t>030001000</t>
  </si>
  <si>
    <t>-1875323321</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</si>
  <si>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</si>
  <si>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</si>
  <si>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</si>
  <si>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</si>
  <si>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89</t>
  </si>
  <si>
    <t>045002000</t>
  </si>
  <si>
    <t>Kompletační a koordinační činnost</t>
  </si>
  <si>
    <t>-1352236448</t>
  </si>
  <si>
    <t>https://podminky.urs.cz/item/CS_URS_2023_01/045002000</t>
  </si>
  <si>
    <t>VRN7</t>
  </si>
  <si>
    <t>Provozní vlivy</t>
  </si>
  <si>
    <t>90</t>
  </si>
  <si>
    <t>070001000</t>
  </si>
  <si>
    <t>-1767439103</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</si>
  <si>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</si>
  <si>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</si>
  <si>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</si>
  <si>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</si>
  <si>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91</t>
  </si>
  <si>
    <t>0917040R</t>
  </si>
  <si>
    <t>Náklady na ochranu konstrukcí, instalací a zařízení před negativními dopady stavební činnosti.</t>
  </si>
  <si>
    <t>vlastní položka</t>
  </si>
  <si>
    <t>-354566766</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</si>
  <si>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</si>
  <si>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92</t>
  </si>
  <si>
    <t>091704001</t>
  </si>
  <si>
    <t>Bezpečnostní a hygienické opatření na staveništi</t>
  </si>
  <si>
    <t>-1723806212</t>
  </si>
  <si>
    <t>https://podminky.urs.cz/item/CS_URS_2023_01/091704001</t>
  </si>
  <si>
    <t>Poznámka k položce:_x000D_
Zajištění osob proti pádu do prohlubně. Vybavení staveniště hasícímí přístroji, při vypnuté EZS</t>
  </si>
  <si>
    <t>93</t>
  </si>
  <si>
    <t>091704002</t>
  </si>
  <si>
    <t>Pracovní každodenní ochrana čidel EPS v prostoru staveniště</t>
  </si>
  <si>
    <t>-56308070</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</si>
  <si>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</si>
  <si>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</si>
  <si>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94</t>
  </si>
  <si>
    <t>091704003</t>
  </si>
  <si>
    <t xml:space="preserve">Užívání veřejných ploch a prostranství </t>
  </si>
  <si>
    <t>-360500993</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</si>
  <si>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</si>
  <si>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</si>
  <si>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95</t>
  </si>
  <si>
    <t>091704004</t>
  </si>
  <si>
    <t xml:space="preserve">Předání a převzetí díla </t>
  </si>
  <si>
    <t>-561065337</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</si>
  <si>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</si>
  <si>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</si>
  <si>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DP04</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</si>
  <si>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</si>
  <si>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</si>
  <si>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</si>
  <si>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</si>
  <si>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</si>
  <si>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</si>
  <si>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</si>
  <si>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</si>
  <si>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1863841571</t>
  </si>
  <si>
    <t>https://podminky.urs.cz/item/CS_URS_2023_01/721194105</t>
  </si>
  <si>
    <t>721229111</t>
  </si>
  <si>
    <t>Zápachové uzávěrky montáž zápachových uzávěrek ostatních typů do DN 50</t>
  </si>
  <si>
    <t>661024203</t>
  </si>
  <si>
    <t>https://podminky.urs.cz/item/CS_URS_2023_01/721229111</t>
  </si>
  <si>
    <t>55162004</t>
  </si>
  <si>
    <t>kalich pro úkap s kuličkou</t>
  </si>
  <si>
    <t>-437447121</t>
  </si>
  <si>
    <t>998721103</t>
  </si>
  <si>
    <t>Přesun hmot pro vnitřní kanalizace stanovený z hmotnosti přesunovaného materiálu vodorovná dopravní vzdálenost do 50 m v objektech výšky přes 12 do 24 m</t>
  </si>
  <si>
    <t>431104594</t>
  </si>
  <si>
    <t>https://podminky.urs.cz/item/CS_URS_2023_01/998721103</t>
  </si>
  <si>
    <t>998721181</t>
  </si>
  <si>
    <t>Přesun hmot pro vnitřní kanalizace stanovený z hmotnosti přesunovaného materiálu Příplatek k ceně za přesun prováděný bez použití mechanizace pro jakoukoliv výšku objektu</t>
  </si>
  <si>
    <t>-1329066776</t>
  </si>
  <si>
    <t>https://podminky.urs.cz/item/CS_URS_2023_01/998721181</t>
  </si>
  <si>
    <t>722</t>
  </si>
  <si>
    <t>Zdravotechnika - vnitřní vodovod</t>
  </si>
  <si>
    <t>722131R</t>
  </si>
  <si>
    <t>Opravy vodovodního potrubí z plastových trubek propojení dosavadního potrubí DN 50</t>
  </si>
  <si>
    <t>-2111022106</t>
  </si>
  <si>
    <t>722171916</t>
  </si>
  <si>
    <t>Odříznutí trubky nebo tvarovky u rozvodů vody z plastů D přes 40 do 50 mm</t>
  </si>
  <si>
    <t>-477229592</t>
  </si>
  <si>
    <t>https://podminky.urs.cz/item/CS_URS_2023_01/722171916</t>
  </si>
  <si>
    <t>722173234</t>
  </si>
  <si>
    <t>Potrubí z plastových trubek z pevného PVC-C spojované lepením PN 25 do 70°C D 32 x 3,6</t>
  </si>
  <si>
    <t>-99922790</t>
  </si>
  <si>
    <t>https://podminky.urs.cz/item/CS_URS_2023_01/722173234</t>
  </si>
  <si>
    <t xml:space="preserve">Poznámka k položce:_x000D_
ref.v. FRIATHERM </t>
  </si>
  <si>
    <t>722173236</t>
  </si>
  <si>
    <t>Potrubí z plastových trubek z pevného PVC-C spojované lepením PN 25 do 70°C D 50 x 5,6</t>
  </si>
  <si>
    <t>2099459863</t>
  </si>
  <si>
    <t>https://podminky.urs.cz/item/CS_URS_2023_01/722173236</t>
  </si>
  <si>
    <t>722173916</t>
  </si>
  <si>
    <t>Spoje rozvodů vody z plastů svary polyfuzí D přes 40 do 50 mm</t>
  </si>
  <si>
    <t>533064796</t>
  </si>
  <si>
    <t>https://podminky.urs.cz/item/CS_URS_2023_01/722173916</t>
  </si>
  <si>
    <t>722290215</t>
  </si>
  <si>
    <t>Zkoušky, proplach a desinfekce vodovodního potrubí zkoušky těsnosti vodovodního potrubí hrdlového nebo přírubového do DN 100</t>
  </si>
  <si>
    <t>-1417168370</t>
  </si>
  <si>
    <t>https://podminky.urs.cz/item/CS_URS_2023_01/722290215</t>
  </si>
  <si>
    <t>722290234</t>
  </si>
  <si>
    <t>Zkoušky, proplach a desinfekce vodovodního potrubí proplach a desinfekce vodovodního potrubí do DN 80</t>
  </si>
  <si>
    <t>1366277150</t>
  </si>
  <si>
    <t>https://podminky.urs.cz/item/CS_URS_2023_01/722290234</t>
  </si>
  <si>
    <t>998722103</t>
  </si>
  <si>
    <t>Přesun hmot pro vnitřní vodovod stanovený z hmotnosti přesunovaného materiálu vodorovná dopravní vzdálenost do 50 m v objektech výšky přes 12 do 24 m</t>
  </si>
  <si>
    <t>1967424496</t>
  </si>
  <si>
    <t>https://podminky.urs.cz/item/CS_URS_2023_01/998722103</t>
  </si>
  <si>
    <t>998722181</t>
  </si>
  <si>
    <t>Přesun hmot pro vnitřní vodovod stanovený z hmotnosti přesunovaného materiálu Příplatek k ceně za přesun prováděný bez použití mechanizace pro jakoukoliv výšku objektu</t>
  </si>
  <si>
    <t>1211922016</t>
  </si>
  <si>
    <t>https://podminky.urs.cz/item/CS_URS_2023_01/998722181</t>
  </si>
  <si>
    <t>HZS</t>
  </si>
  <si>
    <t>Hodinové zúčtovací sazby</t>
  </si>
  <si>
    <t>HZS2491</t>
  </si>
  <si>
    <t>Hodinové zúčtovací sazby profesí PSV zednické výpomoci a pomocné práce PSV dělník zednických výpomocí</t>
  </si>
  <si>
    <t>hod</t>
  </si>
  <si>
    <t>262144</t>
  </si>
  <si>
    <t>168149827</t>
  </si>
  <si>
    <t>https://podminky.urs.cz/item/CS_URS_2023_01/HZS2491</t>
  </si>
  <si>
    <t>Dokumentace skutečného provedení stavby DSPS ZTI</t>
  </si>
  <si>
    <t>227724733</t>
  </si>
  <si>
    <t>044002000</t>
  </si>
  <si>
    <t>Revize</t>
  </si>
  <si>
    <t>-1169489720</t>
  </si>
  <si>
    <t>https://podminky.urs.cz/item/CS_URS_2023_01/044002000</t>
  </si>
  <si>
    <t>D1.4.2 - Chlazení - DP04</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</si>
  <si>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</si>
  <si>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</si>
  <si>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</si>
  <si>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</si>
  <si>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</si>
  <si>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</si>
  <si>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</si>
  <si>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</si>
  <si>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</si>
  <si>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</si>
  <si>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D14 - Ostatní náklady</t>
  </si>
  <si>
    <t>D2</t>
  </si>
  <si>
    <t>FCU jednotky a příslušenství</t>
  </si>
  <si>
    <t>Pol23</t>
  </si>
  <si>
    <t>Fancoilová jednotka; včetně kotevního a montážního materiálu FCU1 - parapetní, s opláštěním, čtyřtrubkový</t>
  </si>
  <si>
    <t>ks</t>
  </si>
  <si>
    <t>Poznámka k položce:_x000D_
FCU 1, LEVÉ připojení, max. rozměry šířka: 690 mm, výška: 475mm, hloubka: 220mm, min. chladící výkon citelný: 0,73kW, min. chladící výkon celkový: 0,73kW, min. topný výkon: 0,91kW, cirkulační, čtyřtrubkový(chlazení a vytápění), max. aku. výkon: 43 dB(A), PARAPETNÍ, OPLÁŠTĚNÁ, EC motor, tř. filtrace G1(filtry budou čistitelné, omyvatelné, vysávatelné ne jednorázové), bez čerpadla kondenzátu</t>
  </si>
  <si>
    <t>Pol24</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</si>
  <si>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</si>
  <si>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</si>
  <si>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Pol35</t>
  </si>
  <si>
    <t>Fancoilová jednotka; včetně kotevního a montážního materiálu FCU4 - parapetní, s opláštěním, čtyřtrubkový</t>
  </si>
  <si>
    <t>Poznámka k položce:_x000D_
FCU 4, LEVÉ připojení, max. rozměry šířka: 1265mm, výška: 475mm, hloubka: 220mm, min. chladící výkon citelný: 1,75kW, min. chladící výkon celkový: 1,75kW, min. topný výkon: 2,34kW, cirkulační, čtyřtrubkový(chlazení a vytápění), max. aku. výkon: 43 dB(A), PARAPETNÍ, S OPLÁŠTĚNÍM, EC motor, tř. filtrace G1(filtry budou čistitelné, omyvatelné, vysávatelné ne jednorázové), bez čerpadla kondenzátu</t>
  </si>
  <si>
    <t>Pol36</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</si>
  <si>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</si>
  <si>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</si>
  <si>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Pol37</t>
  </si>
  <si>
    <t>Fancoilová jednotka; včetně kotevního a montážního materiálu FCU7 - parapetní, s opláštění, čtyřtrubkový</t>
  </si>
  <si>
    <t>Poznámka k položce:_x000D_
FCU 7, LEVÉ připojení, max. rozměry šířka: 1740mm, výška: 475mm, hloubka: 220mm, min. chladící výkon citelný: 2,68kW, min. chladící výkon celkový: 2,68kW, min. topný výkon: 4,1kW, cirkulační, čtyřtrubkový(chlazení a vytápění), max. aku. výkon: 43 dB(A), PARAPETNÍ, OPLÁŠTĚNÁ, EC motor, tř. filtrace G1(filtry budou čistitelné, omyvatelné, vysávatelné ne jednorázové), bez čerpadla kondenzátu</t>
  </si>
  <si>
    <t>Pol38</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</si>
  <si>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</si>
  <si>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</si>
  <si>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Pol39</t>
  </si>
  <si>
    <t>Modul pro převod EC na regulaci 3-otáčkovou AC; 230 V modul se nastaví na řídící napětí dle výpočtu</t>
  </si>
  <si>
    <t>Poznámka k položce:_x000D_
referenční výrobek: FläktGroup - HyFlexGeko</t>
  </si>
  <si>
    <t>Pol40</t>
  </si>
  <si>
    <t>Obložení jednotky a nohou s mřížkou sání svislá (vodorovná), recirkulační vzduch vpředu (dole), přívodní vzduch nahoře (vpředu)</t>
  </si>
  <si>
    <t>Pol41</t>
  </si>
  <si>
    <t>Nohy pro oběhové jednotky</t>
  </si>
  <si>
    <t>D3</t>
  </si>
  <si>
    <t>Regulační a vyvažovací ventily</t>
  </si>
  <si>
    <t>Pol42</t>
  </si>
  <si>
    <t>Tlakově nezávislý regulační a vyvažovací ventil (umístěn na straně chlazení) DN 10, PN 16</t>
  </si>
  <si>
    <t>Poznámka k položce:_x000D_
IMI - TA-Compact-P</t>
  </si>
  <si>
    <t>Pol43</t>
  </si>
  <si>
    <t>Tlakově nezávislý regulační a vyvažovací ventil (umístěn na straně chlazení) DN 15 LF, PN 16</t>
  </si>
  <si>
    <t>Poznámka k položce:_x000D_
referenční výrobek: IMI - TA-Compact-P</t>
  </si>
  <si>
    <t>Pol44</t>
  </si>
  <si>
    <t>Tlakově nezávislý regulační a vyvažovací ventil (umístěn na straně chlazení) DN 15, PN 16</t>
  </si>
  <si>
    <t>Pol45</t>
  </si>
  <si>
    <t>Regulační a vyvažovací ventil pro proporcionální regulaci (umístěn na straně vytápění) DN 15 LF, PN 16</t>
  </si>
  <si>
    <t>Poznámka k položce:_x000D_
referenční výrobek: IMI - TA-TBV-CM</t>
  </si>
  <si>
    <t>4.5</t>
  </si>
  <si>
    <t>Regulační a vyvažovací ventil pro proporcionální regulaci (umístěn na straně vytápění) DN 15 NF, PN 16</t>
  </si>
  <si>
    <t>D4</t>
  </si>
  <si>
    <t>Servopohony</t>
  </si>
  <si>
    <t>Pol46</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</si>
  <si>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</si>
  <si>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</si>
  <si>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</si>
  <si>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</si>
  <si>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Pol47</t>
  </si>
  <si>
    <t>Závitový kulový kohout PN 6, DN 15</t>
  </si>
  <si>
    <t>Poznámka k položce:_x000D_
referenční výrobek: Giacomini R910</t>
  </si>
  <si>
    <t>Pol48</t>
  </si>
  <si>
    <t>Závitový kulový kohout PN 6, DN 20</t>
  </si>
  <si>
    <t>Pol49</t>
  </si>
  <si>
    <t>Závitový kulový kohout PN 6, DN 32</t>
  </si>
  <si>
    <t>Pol50</t>
  </si>
  <si>
    <t>Závitový kulový kohout PN 6, DN 40</t>
  </si>
  <si>
    <t>Pol51</t>
  </si>
  <si>
    <t>Závitový kulový kohout PN 6, DN 50</t>
  </si>
  <si>
    <t>D7</t>
  </si>
  <si>
    <t>Vypouštění a odvzdušnění</t>
  </si>
  <si>
    <t>Pol52</t>
  </si>
  <si>
    <t>Kulový vypouštěcí kohout s hadicovou vývodkou a zátkou PN 6, DN 10</t>
  </si>
  <si>
    <t>Poznámka k položce:_x000D_
referenční výrobek: Giacomini R608</t>
  </si>
  <si>
    <t>Pol53</t>
  </si>
  <si>
    <t>Kulový vypouštěcí kohout s hadicovou vývodkou a zátkou PN 6, DN 15</t>
  </si>
  <si>
    <t>8.5</t>
  </si>
  <si>
    <t>Odvzdušňovací ventil PN 6, DN 10 PN 6, DN 10</t>
  </si>
  <si>
    <t>Poznámka k položce:_x000D_
referenční výrobek: Giacomini R99</t>
  </si>
  <si>
    <t>Pol54</t>
  </si>
  <si>
    <t>Odvzdušňovací ventil PN 6, DN 15 PN 6, DN 15</t>
  </si>
  <si>
    <t>8.4</t>
  </si>
  <si>
    <t>Odvzdušňovací nádoba PN 6, DN 50 PN 6, DN 50</t>
  </si>
  <si>
    <t>D8</t>
  </si>
  <si>
    <t>Ostatní</t>
  </si>
  <si>
    <t>Pol55</t>
  </si>
  <si>
    <t>Přechodové nástavce pro FCU; včetně kotevního a montážního materiálu rozměry nástavců dle zaměření na stavbě</t>
  </si>
  <si>
    <t>Pol56</t>
  </si>
  <si>
    <t>Úprava mřížek v parapetech</t>
  </si>
  <si>
    <t>Poznámka k položce:_x000D_
Pro nevyhovující mřížky dle typu a velikosti zbrousit hrany na vstupu do mřížky.</t>
  </si>
  <si>
    <t>D9</t>
  </si>
  <si>
    <t>Potrubí</t>
  </si>
  <si>
    <t>Pol57</t>
  </si>
  <si>
    <t>Vícevrstvé plastové potrubí PE-HD/AL/PE-X; včetně kotevního a montážního materiálu DN 15(20 x 2,0)</t>
  </si>
  <si>
    <t>bm</t>
  </si>
  <si>
    <t>Poznámka k položce:_x000D_
lisovaný systém, balení 5m tyč; referenční výrobek: IVAR ALPEX-DUO XS</t>
  </si>
  <si>
    <t>Pol58</t>
  </si>
  <si>
    <t>Vícevrstvé plastové potrubí PE-HD/AL/PE-X; včetně kotevního a montážního materiálu DN 20(26 x 3,0)</t>
  </si>
  <si>
    <t>Pol59</t>
  </si>
  <si>
    <t>Vícevrstvé plastové potrubí PE-HD/AL/PE-X; včetně kotevního a montážního materiálu DN 25(32 x 3,0)</t>
  </si>
  <si>
    <t>Pol60</t>
  </si>
  <si>
    <t>Vícevrstvé plastové potrubí PE-HD/AL/PE-X; včetně kotevního a montážního materiálu DN 32(40 x 3,5)</t>
  </si>
  <si>
    <t>Pol61</t>
  </si>
  <si>
    <t>Vícevrstvé plastové potrubí PE-HD/AL/PE-X; včetně kotevního a montážního materiálu DN 40(50 x 4,0)</t>
  </si>
  <si>
    <t>Pol62</t>
  </si>
  <si>
    <t>Vícevrstvé plastové potrubí PE-HD/AL/PE-X; včetně kotevního a montážního materiálu DN 50(63 x 4,5)</t>
  </si>
  <si>
    <t>Pol63</t>
  </si>
  <si>
    <t>Vícevrstvé plastové potrubí PE-HD/AL/PE-X; včetně kotevního a montážního materiálu DN 65(75 x 5,0)</t>
  </si>
  <si>
    <t>Pol64</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</si>
  <si>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</si>
  <si>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</si>
  <si>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Pol65</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</si>
  <si>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</si>
  <si>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</si>
  <si>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</si>
  <si>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</si>
  <si>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Pol66</t>
  </si>
  <si>
    <t>Izolace l = 0,033 W/mK při 0 °C, μ ≥10000; pro plastové potrubí pro potrubí DN 15(20 x 2,0); tloušťka izolace 25 mm</t>
  </si>
  <si>
    <t>Poznámka k položce:_x000D_
referenční výrobek: ARMACELL Armaxflex AF</t>
  </si>
  <si>
    <t>Pol67</t>
  </si>
  <si>
    <t>Izolace l = 0,033 W/mK při 0 °C, μ ≥10000; pro plastové potrubí pro potrubí DN 20(26 x 3,0); tloušťka izolace 25 mm</t>
  </si>
  <si>
    <t>Pol68</t>
  </si>
  <si>
    <t>Izolace l = 0,033 W/mK při 0 °C, μ ≥10000; pro plastové potrubí pro potrubí DN 25(32 x 3,0); tloušťka izolace 25 mm</t>
  </si>
  <si>
    <t>Pol69</t>
  </si>
  <si>
    <t>Izolace l = 0,033 W/mK při 0 °C, μ ≥10000; pro plastové potrubí pro potrubí DN 32(40 x 3,5); tloušťka izolace 25 mm</t>
  </si>
  <si>
    <t>Pol70</t>
  </si>
  <si>
    <t>Izolace l = 0,033 W/mK při 0 °C, μ ≥10000; pro plastové potrubí pro potrubí DN 40(50 x 4,0); tloušťka izolace 25 mm</t>
  </si>
  <si>
    <t>Pol71</t>
  </si>
  <si>
    <t>Izolace l = 0,033 W/mK při 0 °C, μ ≥10000; pro plastové potrubí pro potrubí DN 50(63 x 4,5); tloušťka izolace 25 mm</t>
  </si>
  <si>
    <t>Pol72</t>
  </si>
  <si>
    <t>Izolace l = 0,033 W/mK při 0 °C, μ ≥10000; pro plastové potrubí pro potrubí DN 65(75 x 5,0); tloušťka izolace 32 mm</t>
  </si>
  <si>
    <t>D11</t>
  </si>
  <si>
    <t>Demontáže</t>
  </si>
  <si>
    <t>Pol73</t>
  </si>
  <si>
    <t>Uzavření a vypuštění celé větve potrubí pro vytápění ze stoupaček</t>
  </si>
  <si>
    <t>Poznámka k položce:_x000D_
po montáži FCU následné dopuštění upravenou vodou</t>
  </si>
  <si>
    <t>Pol74</t>
  </si>
  <si>
    <t>Demontáž a ekologická likvidace otopných těles na stoupačkách</t>
  </si>
  <si>
    <t>Pol75</t>
  </si>
  <si>
    <t>Napojení FCU na stávající rozvody vytápění</t>
  </si>
  <si>
    <t>Poznámka k položce:_x000D_
doplňění, zkrácení potrubí</t>
  </si>
  <si>
    <t>D14</t>
  </si>
  <si>
    <t>Pol77</t>
  </si>
  <si>
    <t>Zpracování výrobně dodavatelské dokumentace</t>
  </si>
  <si>
    <t>96</t>
  </si>
  <si>
    <t>Pol78</t>
  </si>
  <si>
    <t>Vypracování projektu skutečného provedení DSPS CHLAZENÍ</t>
  </si>
  <si>
    <t>98</t>
  </si>
  <si>
    <t>Pol79</t>
  </si>
  <si>
    <t>Doprava materiálu, přesun hmot</t>
  </si>
  <si>
    <t>100</t>
  </si>
  <si>
    <t>Pol80</t>
  </si>
  <si>
    <t>Provedení komplexních zkoušek (včetně tlakové a topné/chladicí zkoušky)</t>
  </si>
  <si>
    <t>102</t>
  </si>
  <si>
    <t>Pol81</t>
  </si>
  <si>
    <t>Jemné zaregulování systému</t>
  </si>
  <si>
    <t>104</t>
  </si>
  <si>
    <t>Pol82</t>
  </si>
  <si>
    <t>Vyvážení dle vyhl. 193/2007 sb.včetně protokolu</t>
  </si>
  <si>
    <t>106</t>
  </si>
  <si>
    <t>Pol83</t>
  </si>
  <si>
    <t>Dvojnásobný proplach systému a náplň upravenou vodou</t>
  </si>
  <si>
    <t>108</t>
  </si>
  <si>
    <t>Pol84</t>
  </si>
  <si>
    <t>Štítky a popisy potrubí a zařízení</t>
  </si>
  <si>
    <t>110</t>
  </si>
  <si>
    <t>Pol85</t>
  </si>
  <si>
    <t>Pomocné ocelové konstrukce</t>
  </si>
  <si>
    <t>Poznámka k položce:_x000D_
pomocné lávky a plošiny v prostoru a šachtách</t>
  </si>
  <si>
    <t>Pol86</t>
  </si>
  <si>
    <t>Zavěšení potrubí, kotvící systém např. Hilti, množství dle DN</t>
  </si>
  <si>
    <t>114</t>
  </si>
  <si>
    <t>Pol87</t>
  </si>
  <si>
    <t>Zaškolení obsluhy</t>
  </si>
  <si>
    <t>116</t>
  </si>
  <si>
    <t>Poznámka k položce:_x000D_
seznámení s údržbou</t>
  </si>
  <si>
    <t>Pol88</t>
  </si>
  <si>
    <t>Kotevní materiál</t>
  </si>
  <si>
    <t>118</t>
  </si>
  <si>
    <t>Pol89</t>
  </si>
  <si>
    <t>Montážní materiál</t>
  </si>
  <si>
    <t>120</t>
  </si>
  <si>
    <t>512</t>
  </si>
  <si>
    <t>1793197532</t>
  </si>
  <si>
    <t>D1.4.3 - Vzduchotechnika  - DP04</t>
  </si>
  <si>
    <t>D3 - Distribuční elementy</t>
  </si>
  <si>
    <t>D4 - Potrubí</t>
  </si>
  <si>
    <t>D5 - Příslušenství potrubí</t>
  </si>
  <si>
    <t>D6 - Ostatní</t>
  </si>
  <si>
    <t>D7 - Izolace</t>
  </si>
  <si>
    <t>D8 - Společné položky</t>
  </si>
  <si>
    <t>Distribuční elementy</t>
  </si>
  <si>
    <t>3.1</t>
  </si>
  <si>
    <t>Přívodní vyústka obdélníková, dvouřadá, regulace R1; včetně upínacího rámečku 300x100; Ral dle požadavku investora</t>
  </si>
  <si>
    <t>Poznámka k položce:_x000D_
VP-2.0-R1 300x100 TPJ 68-12-76; Design distribučních elementů před objednáním nechat schválit ČNB. Ve výkazu jsou použita označení elementů z dřívějších dokumentací vzduchotechniky.</t>
  </si>
  <si>
    <t>3.2</t>
  </si>
  <si>
    <t>Přívodní vyústka obdélníková, dvouřadá, regulace R1; včetně upínacího rámečku 200x100; Ral dle požadavku investora</t>
  </si>
  <si>
    <t>Poznámka k položce:_x000D_
VP-2.0-R1 200x100 TPJ 68-12-76; Design distribučních elementů před objednáním nechat schválit ČNB. Ve výkazu jsou použita označení elementů z dřívějších dokumentací vzduchotechniky.</t>
  </si>
  <si>
    <t>3.3</t>
  </si>
  <si>
    <t>Mřížka stěnová 600x100; Ral dle požadavku investora</t>
  </si>
  <si>
    <t>Poznámka k položce:_x000D_
Elektrodesign SMU-20 600x100 TPJ 48-12-80; Design distribučních elementů před objednáním nechat schválit ČNB. Ve výkazu jsou použita označení elementů z dřívějších dokumentací vzduchotechniky.</t>
  </si>
  <si>
    <t>3.4</t>
  </si>
  <si>
    <t>Mřížka stěnová 400x100; Ral dle požadavku investora</t>
  </si>
  <si>
    <t>Poznámka k položce:_x000D_
Elektrodesign SMU-20 400x100 TPJ 48-12-80; Design distribučních elementů před objednáním nechat schválit ČNB. Ve výkazu jsou použita označení elementů z dřívějších dokumentací vzduchotechniky.</t>
  </si>
  <si>
    <t>3.5</t>
  </si>
  <si>
    <t>Mřížka stěnová 300x100; Ral dle požadavku investora</t>
  </si>
  <si>
    <t>Poznámka k položce:_x000D_
Elektrodesign SMU-20 300x100 TPJ 48-12-80; Design distribučních elementů před objednáním nechat schválit ČNB. Ve výkazu jsou použita označení elementů z dřívějších dokumentací vzduchotechniky.</t>
  </si>
  <si>
    <t>Pol90</t>
  </si>
  <si>
    <t>Čtyřhranné potrubí z ocel. pozink. plechu spojovaného přírubami</t>
  </si>
  <si>
    <t>Poznámka k položce:_x000D_
Elektrodesign; včetně závěsů, spojovacího materiálu a požárních ucpávek  pro dotěsnění prostupů</t>
  </si>
  <si>
    <t>Příslušenství potrubí</t>
  </si>
  <si>
    <t>5.1</t>
  </si>
  <si>
    <t>Protipožární klapka s min odolností EI 30, PKIS-DV7-T ovládání servopohon 230 V s termoelektrickým aktivačním zařízením + koncové spínače, včetně servopohonu, 500x315; Způsob montáže bude odpovídat požadavkům výrobce požárních klapek</t>
  </si>
  <si>
    <t>Poznámka k položce:_x000D_
Systemair PKIS3G-500x315-DV7-T</t>
  </si>
  <si>
    <t>5.2</t>
  </si>
  <si>
    <t>Protipožární klapka s min odolností EI 30, PKIS-DV7-T ovládání servopohon 230 V s termoelektrickým aktivačním zařízením + koncové spínače, včetně servopohonu, 315x315; Způsob montáže bude odpovídat požadavkům výrobce požárních klapek</t>
  </si>
  <si>
    <t xml:space="preserve">Poznámka k položce:_x000D_
Systemair PKIS3G-315x315-DV7-T_x000D_
</t>
  </si>
  <si>
    <t>D6</t>
  </si>
  <si>
    <t>6.1</t>
  </si>
  <si>
    <t>Napojení stávajícího potrubí na nový rozvod</t>
  </si>
  <si>
    <t xml:space="preserve">Poznámka k položce:_x000D_
Napojení stávajícího potrubí v MP505 na nový rozvod </t>
  </si>
  <si>
    <t>6.2</t>
  </si>
  <si>
    <t>Demontáž a ekologická likvidace stávající VZT jednotky</t>
  </si>
  <si>
    <t>"VZT11B jednotky v MP505"1</t>
  </si>
  <si>
    <t>6.3</t>
  </si>
  <si>
    <t>Čištění stávajících distribučních elementů</t>
  </si>
  <si>
    <t>Pol1</t>
  </si>
  <si>
    <t>Požárně odolné vzduchotechnické potrubí s požární odolností EI 30 pro instalaci ve vodorovném i svislém směru (typ B; i «»o); tloušťka 50 mm</t>
  </si>
  <si>
    <t>Poznámka k položce:_x000D_
ISOVER;</t>
  </si>
  <si>
    <t>Společné položky</t>
  </si>
  <si>
    <t>Pol92</t>
  </si>
  <si>
    <t>Zaměření</t>
  </si>
  <si>
    <t>Pol93</t>
  </si>
  <si>
    <t>Pol94</t>
  </si>
  <si>
    <t>Doprava materiálu</t>
  </si>
  <si>
    <t>Pol95</t>
  </si>
  <si>
    <t>Technická a koordinační činnost na stavbě</t>
  </si>
  <si>
    <t>Pol96</t>
  </si>
  <si>
    <t>Zavěšení potrubí</t>
  </si>
  <si>
    <t>Pol97</t>
  </si>
  <si>
    <t>Pol98</t>
  </si>
  <si>
    <t>Individuální zkoušky</t>
  </si>
  <si>
    <t>"+ Podání výsledků měření výměny vzduchu na KHS a zisk souhlasného stanoviska" 1</t>
  </si>
  <si>
    <t>Pol99</t>
  </si>
  <si>
    <t>Pol100</t>
  </si>
  <si>
    <t>Vypracování provozních řádů</t>
  </si>
  <si>
    <t>Pol101</t>
  </si>
  <si>
    <t>Uvedení do provozu</t>
  </si>
  <si>
    <t>40690034</t>
  </si>
  <si>
    <t>D1.4.4 - Elektroinstalace - DP04</t>
  </si>
  <si>
    <t>Ing. Tomáš Dolejší, B.Hudová</t>
  </si>
  <si>
    <t>D3 - Kabely a vodiče</t>
  </si>
  <si>
    <t>D5 - HZS, ostatní náklady</t>
  </si>
  <si>
    <t>Kabely a vodiče</t>
  </si>
  <si>
    <t>M2103-0003</t>
  </si>
  <si>
    <t>kabel CYKY-J 3x2.5</t>
  </si>
  <si>
    <t>M2103-0009</t>
  </si>
  <si>
    <t>Ukončení vodičů a označení vč.štítků, průřez do 4 mm2</t>
  </si>
  <si>
    <t>HZS, ostatní náklady</t>
  </si>
  <si>
    <t>M2106-0005</t>
  </si>
  <si>
    <t>Montážní práce včetně dopravy pro dílčí celek DP04</t>
  </si>
  <si>
    <t>M2106-0027</t>
  </si>
  <si>
    <t>Provedení revize a vypracování revizní zprávy</t>
  </si>
  <si>
    <t>M2106-0001</t>
  </si>
  <si>
    <t>Realizační projektová dokumentace ELE</t>
  </si>
  <si>
    <t>-1470674435</t>
  </si>
  <si>
    <t>M2106-0028</t>
  </si>
  <si>
    <t>Projektová dokumentace skutečného provedení DSPS ELEKTRO</t>
  </si>
  <si>
    <t>1990048461</t>
  </si>
  <si>
    <t>M2106-0032</t>
  </si>
  <si>
    <t>Podružný materiál pro dílčí celek DP04</t>
  </si>
  <si>
    <t>M2106-0054</t>
  </si>
  <si>
    <t>Režijní náklady pro dílčí celek DP04</t>
  </si>
  <si>
    <t>-45401343</t>
  </si>
  <si>
    <t>522335321</t>
  </si>
  <si>
    <t>092203000</t>
  </si>
  <si>
    <t>Náklady na zaškolení</t>
  </si>
  <si>
    <t>…</t>
  </si>
  <si>
    <t>-1896133651</t>
  </si>
  <si>
    <t>https://podminky.urs.cz/item/CS_URS_2023_01/092203000</t>
  </si>
  <si>
    <t xml:space="preserve">Poznámka k položce:_x000D_
seznámení s údržbou_x000D_
</t>
  </si>
  <si>
    <t>D1.4.5 - Měření a regulace - DP04</t>
  </si>
  <si>
    <t>Stanislav Gajzler, B.Hudová</t>
  </si>
  <si>
    <t>D1 - Periferie</t>
  </si>
  <si>
    <t>D2 - Řídící systém - řízené dodávky JCBS</t>
  </si>
  <si>
    <t>D4 - Montážní materiál</t>
  </si>
  <si>
    <t>D5 - Komletace, revize, zkoušky</t>
  </si>
  <si>
    <t>D1</t>
  </si>
  <si>
    <t>Periferie</t>
  </si>
  <si>
    <t>Pol2</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</si>
  <si>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</si>
  <si>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</si>
  <si>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Pol3</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</si>
  <si>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</si>
  <si>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</si>
  <si>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Pol4</t>
  </si>
  <si>
    <t>Požární klapky</t>
  </si>
  <si>
    <t>Poznámka k položce:_x000D_
Připojení a oživení servopohonu požární klapky, včetně koncové polohy OTV (nap. 24V AC, řízení ON/OFF). Zapojení napájecích, ovládacích a monitorovacích, včetně montáže a propojení a dodávky instalační přechodové krabice a připojení k regulátoru a kontrola správné funkce, a včetně namapování a konfigurace bodu v DDC regulátoru.</t>
  </si>
  <si>
    <t>Řídící systém - řízené dodávky JCBS</t>
  </si>
  <si>
    <t>Pol18</t>
  </si>
  <si>
    <t>SW pro DDC regulátor IRC JCBS</t>
  </si>
  <si>
    <t>Poznámka k položce:_x000D_
Vypracování nového software pro IRC regulátor pro řízení fan-coilů</t>
  </si>
  <si>
    <t>Pol19</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</si>
  <si>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</si>
  <si>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</si>
  <si>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Pol20</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</si>
  <si>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</si>
  <si>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</si>
  <si>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Pol104</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</si>
  <si>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</si>
  <si>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</si>
  <si>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Pol105</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</si>
  <si>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</si>
  <si>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</si>
  <si>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Pol106</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</si>
  <si>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</si>
  <si>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</si>
  <si>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Pol107</t>
  </si>
  <si>
    <t>PRAFlaCom F,</t>
  </si>
  <si>
    <t>Poznámka k položce:_x000D_
Kabel slaboproudý, párovaný, stíněný, bezhalogenový s třídou reakce na oheň B2ca s1 d0, např. PRAFlaCom F, dodávka a montáž. Včetně montáže s uložením do drážky ve zdi (realizaci drážky řeší stavba) , nebo do el. instalačních lišt, nebo do el. instalačních trubek, nebo do stávajích tras atd.  Každý kabel bude ukončen na obou stranách ve svorkách rozvaděče nebo přístroje.</t>
  </si>
  <si>
    <t>Pol108</t>
  </si>
  <si>
    <t>1-CXKE-R J 3x1,5</t>
  </si>
  <si>
    <t>Poznámka k položce:_x000D_
Kabel  silový do 500V AC, retardovaný, bezhalogenový s třídou reakce na oheň B2ca s1 d0, např. 1-CXKE-R J 3x1,5, dodávka a montáž. Včetně montáže s uložením do drážky ve zdi (realizaci drážky řeší stavba), nebo do el. instalačních lišt, nebo do el. instalačních trubek, nebo do stávajích tras atd.   Každý kabel bude ukončen na obou stranách ve svorkách rozvaděče nebo přístroje.</t>
  </si>
  <si>
    <t>Pol111</t>
  </si>
  <si>
    <t>Lišta 40x40</t>
  </si>
  <si>
    <t>Poznámka k položce:_x000D_
Elektroinstalační bezhalegenová lišta do 40x40 mm (délka v m) - dodávka a montáž. Včetně příchytek a potřebného nosného a upevňovacího materiálu</t>
  </si>
  <si>
    <t>Pol112</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</si>
  <si>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</si>
  <si>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</si>
  <si>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Komletace, revize, zkoušky</t>
  </si>
  <si>
    <t>Pol114</t>
  </si>
  <si>
    <t>Vypracování výrobní dokumentace</t>
  </si>
  <si>
    <t>Poznámka k položce:_x000D_
Vypracování výrobní dokumentace</t>
  </si>
  <si>
    <t>Pol115</t>
  </si>
  <si>
    <t>Komlexní zkoušky</t>
  </si>
  <si>
    <t>Poznámka k položce:_x000D_
Komplexní zkoušky, včetně kontroly správnosti přenášených signálů, a včetně zaregulování a nastavení parametrů</t>
  </si>
  <si>
    <t>Pol116</t>
  </si>
  <si>
    <t>Poznámka k položce:_x000D_
Zaškolení obsluhy</t>
  </si>
  <si>
    <t>Pol117</t>
  </si>
  <si>
    <t>Revize el. zařízení vč. revizní zprávy</t>
  </si>
  <si>
    <t>Poznámka k položce:_x000D_
Revize el. zařízení vč. revizní zprávy</t>
  </si>
  <si>
    <t>Pol118</t>
  </si>
  <si>
    <t>Dokumentace skučného provedení DSPS MAR</t>
  </si>
  <si>
    <t>Poznámka k položce:_x000D_
Vypracování dokumentace skutečného stavu</t>
  </si>
  <si>
    <t>Pol119</t>
  </si>
  <si>
    <t>Kompletační činnost</t>
  </si>
  <si>
    <t>Poznámka k položce:_x000D_
Kompletační činnost, koordinace s ostatními profesemi apod.</t>
  </si>
  <si>
    <t>Pol120</t>
  </si>
  <si>
    <t>Přesuny materiálu, doprava apod.</t>
  </si>
  <si>
    <t>-2056788724</t>
  </si>
  <si>
    <t>Dokumentace skutečného provedení stavby DSPS VZT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</si>
</sst>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
      <sz val="9"/>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4"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0" fillId="0" borderId="0" xfId="0" applyAlignment="1" applyProtection="1">
      <alignment vertical="center"/>
    </xf>
    <xf numFmtId="0" fontId="0" fillId="0" borderId="0" xfId="0"/>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0" fillId="0" borderId="0" xfId="0" applyFont="1"/>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77151118" TargetMode="External"/><Relationship Id="rId21" Type="http://schemas.openxmlformats.org/officeDocument/2006/relationships/hyperlink" Target="https://podminky.urs.cz/item/CS_URS_2023_01/971033431" TargetMode="External"/><Relationship Id="rId42" Type="http://schemas.openxmlformats.org/officeDocument/2006/relationships/hyperlink" Target="https://podminky.urs.cz/item/CS_URS_2023_01/763122521" TargetMode="External"/><Relationship Id="rId47" Type="http://schemas.openxmlformats.org/officeDocument/2006/relationships/hyperlink" Target="https://podminky.urs.cz/item/CS_URS_2023_01/763131771" TargetMode="External"/><Relationship Id="rId63" Type="http://schemas.openxmlformats.org/officeDocument/2006/relationships/hyperlink" Target="https://podminky.urs.cz/item/CS_URS_2023_01/998766103" TargetMode="External"/><Relationship Id="rId68" Type="http://schemas.openxmlformats.org/officeDocument/2006/relationships/hyperlink" Target="https://podminky.urs.cz/item/CS_URS_2023_01/781477111" TargetMode="External"/><Relationship Id="rId84" Type="http://schemas.openxmlformats.org/officeDocument/2006/relationships/hyperlink" Target="https://podminky.urs.cz/item/CS_URS_2023_01/091704002" TargetMode="External"/><Relationship Id="rId16" Type="http://schemas.openxmlformats.org/officeDocument/2006/relationships/hyperlink" Target="https://podminky.urs.cz/item/CS_URS_2023_01/952901111" TargetMode="External"/><Relationship Id="rId11" Type="http://schemas.openxmlformats.org/officeDocument/2006/relationships/hyperlink" Target="https://podminky.urs.cz/item/CS_URS_2023_01/619991011" TargetMode="External"/><Relationship Id="rId32" Type="http://schemas.openxmlformats.org/officeDocument/2006/relationships/hyperlink" Target="https://podminky.urs.cz/item/CS_URS_2023_01/997013217" TargetMode="External"/><Relationship Id="rId37" Type="http://schemas.openxmlformats.org/officeDocument/2006/relationships/hyperlink" Target="https://podminky.urs.cz/item/CS_URS_2023_01/998018003" TargetMode="External"/><Relationship Id="rId53" Type="http://schemas.openxmlformats.org/officeDocument/2006/relationships/hyperlink" Target="https://podminky.urs.cz/item/CS_URS_2023_01/766660022" TargetMode="External"/><Relationship Id="rId58" Type="http://schemas.openxmlformats.org/officeDocument/2006/relationships/hyperlink" Target="https://podminky.urs.cz/item/CS_URS_2023_01/766811213" TargetMode="External"/><Relationship Id="rId74" Type="http://schemas.openxmlformats.org/officeDocument/2006/relationships/hyperlink" Target="https://podminky.urs.cz/item/CS_URS_2023_01/784211101" TargetMode="External"/><Relationship Id="rId79" Type="http://schemas.openxmlformats.org/officeDocument/2006/relationships/hyperlink" Target="https://podminky.urs.cz/item/CS_URS_2023_01/013254000" TargetMode="External"/><Relationship Id="rId5" Type="http://schemas.openxmlformats.org/officeDocument/2006/relationships/hyperlink" Target="https://podminky.urs.cz/item/CS_URS_2023_01/340237212" TargetMode="External"/><Relationship Id="rId19" Type="http://schemas.openxmlformats.org/officeDocument/2006/relationships/hyperlink" Target="https://podminky.urs.cz/item/CS_URS_2023_01/971033331" TargetMode="External"/><Relationship Id="rId14" Type="http://schemas.openxmlformats.org/officeDocument/2006/relationships/hyperlink" Target="https://podminky.urs.cz/item/CS_URS_2023_01/642945111" TargetMode="External"/><Relationship Id="rId22" Type="http://schemas.openxmlformats.org/officeDocument/2006/relationships/hyperlink" Target="https://podminky.urs.cz/item/CS_URS_2023_01/971033441" TargetMode="External"/><Relationship Id="rId27" Type="http://schemas.openxmlformats.org/officeDocument/2006/relationships/hyperlink" Target="https://podminky.urs.cz/item/CS_URS_2023_01/977151121" TargetMode="External"/><Relationship Id="rId30" Type="http://schemas.openxmlformats.org/officeDocument/2006/relationships/hyperlink" Target="https://podminky.urs.cz/item/CS_URS_2023_01/411354313" TargetMode="External"/><Relationship Id="rId35" Type="http://schemas.openxmlformats.org/officeDocument/2006/relationships/hyperlink" Target="https://podminky.urs.cz/item/CS_URS_2023_01/997013511" TargetMode="External"/><Relationship Id="rId43" Type="http://schemas.openxmlformats.org/officeDocument/2006/relationships/hyperlink" Target="https://podminky.urs.cz/item/CS_URS_2023_01/763131411" TargetMode="External"/><Relationship Id="rId48" Type="http://schemas.openxmlformats.org/officeDocument/2006/relationships/hyperlink" Target="https://podminky.urs.cz/item/CS_URS_2023_01/763131821" TargetMode="External"/><Relationship Id="rId56" Type="http://schemas.openxmlformats.org/officeDocument/2006/relationships/hyperlink" Target="https://podminky.urs.cz/item/CS_URS_2023_01/766811111" TargetMode="External"/><Relationship Id="rId64" Type="http://schemas.openxmlformats.org/officeDocument/2006/relationships/hyperlink" Target="https://podminky.urs.cz/item/CS_URS_2023_01/998766181" TargetMode="External"/><Relationship Id="rId69" Type="http://schemas.openxmlformats.org/officeDocument/2006/relationships/hyperlink" Target="https://podminky.urs.cz/item/CS_URS_2023_01/998781103" TargetMode="External"/><Relationship Id="rId77" Type="http://schemas.openxmlformats.org/officeDocument/2006/relationships/hyperlink" Target="https://podminky.urs.cz/item/CS_URS_2023_01/998787103" TargetMode="External"/><Relationship Id="rId8" Type="http://schemas.openxmlformats.org/officeDocument/2006/relationships/hyperlink" Target="https://podminky.urs.cz/item/CS_URS_2023_01/612345211" TargetMode="External"/><Relationship Id="rId51" Type="http://schemas.openxmlformats.org/officeDocument/2006/relationships/hyperlink" Target="https://podminky.urs.cz/item/CS_URS_2023_01/766441812" TargetMode="External"/><Relationship Id="rId72" Type="http://schemas.openxmlformats.org/officeDocument/2006/relationships/hyperlink" Target="https://podminky.urs.cz/item/CS_URS_2023_01/784121001" TargetMode="External"/><Relationship Id="rId80" Type="http://schemas.openxmlformats.org/officeDocument/2006/relationships/hyperlink" Target="https://podminky.urs.cz/item/CS_URS_2023_01/030001000" TargetMode="External"/><Relationship Id="rId85" Type="http://schemas.openxmlformats.org/officeDocument/2006/relationships/hyperlink" Target="https://podminky.urs.cz/item/CS_URS_2023_01/091704003" TargetMode="External"/><Relationship Id="rId3" Type="http://schemas.openxmlformats.org/officeDocument/2006/relationships/hyperlink" Target="https://podminky.urs.cz/item/CS_URS_2023_01/340236212" TargetMode="External"/><Relationship Id="rId12" Type="http://schemas.openxmlformats.org/officeDocument/2006/relationships/hyperlink" Target="https://podminky.urs.cz/item/CS_URS_2023_01/619996117" TargetMode="External"/><Relationship Id="rId17" Type="http://schemas.openxmlformats.org/officeDocument/2006/relationships/hyperlink" Target="https://podminky.urs.cz/item/CS_URS_2023_01/963051113" TargetMode="External"/><Relationship Id="rId25" Type="http://schemas.openxmlformats.org/officeDocument/2006/relationships/hyperlink" Target="https://podminky.urs.cz/item/CS_URS_2023_01/977151116" TargetMode="External"/><Relationship Id="rId33" Type="http://schemas.openxmlformats.org/officeDocument/2006/relationships/hyperlink" Target="https://podminky.urs.cz/item/CS_URS_2023_01/997013219" TargetMode="External"/><Relationship Id="rId38" Type="http://schemas.openxmlformats.org/officeDocument/2006/relationships/hyperlink" Target="https://podminky.urs.cz/item/CS_URS_2023_01/763111313" TargetMode="External"/><Relationship Id="rId46" Type="http://schemas.openxmlformats.org/officeDocument/2006/relationships/hyperlink" Target="https://podminky.urs.cz/item/CS_URS_2023_01/763131765" TargetMode="External"/><Relationship Id="rId59" Type="http://schemas.openxmlformats.org/officeDocument/2006/relationships/hyperlink" Target="https://podminky.urs.cz/item/CS_URS_2023_01/766812820" TargetMode="External"/><Relationship Id="rId67" Type="http://schemas.openxmlformats.org/officeDocument/2006/relationships/hyperlink" Target="https://podminky.urs.cz/item/CS_URS_2023_01/781474115" TargetMode="External"/><Relationship Id="rId20" Type="http://schemas.openxmlformats.org/officeDocument/2006/relationships/hyperlink" Target="https://podminky.urs.cz/item/CS_URS_2023_01/971033341" TargetMode="External"/><Relationship Id="rId41" Type="http://schemas.openxmlformats.org/officeDocument/2006/relationships/hyperlink" Target="https://podminky.urs.cz/item/CS_URS_2023_01/763121551" TargetMode="External"/><Relationship Id="rId54" Type="http://schemas.openxmlformats.org/officeDocument/2006/relationships/hyperlink" Target="https://podminky.urs.cz/item/CS_URS_2023_01/766664957" TargetMode="External"/><Relationship Id="rId62" Type="http://schemas.openxmlformats.org/officeDocument/2006/relationships/hyperlink" Target="https://podminky.urs.cz/item/CS_URS_2023_01/766825821" TargetMode="External"/><Relationship Id="rId70" Type="http://schemas.openxmlformats.org/officeDocument/2006/relationships/hyperlink" Target="https://podminky.urs.cz/item/CS_URS_2023_01/998781181" TargetMode="External"/><Relationship Id="rId75" Type="http://schemas.openxmlformats.org/officeDocument/2006/relationships/hyperlink" Target="https://podminky.urs.cz/item/CS_URS_2023_01/787600831" TargetMode="External"/><Relationship Id="rId83" Type="http://schemas.openxmlformats.org/officeDocument/2006/relationships/hyperlink" Target="https://podminky.urs.cz/item/CS_URS_2023_01/091704001" TargetMode="External"/><Relationship Id="rId1" Type="http://schemas.openxmlformats.org/officeDocument/2006/relationships/hyperlink" Target="https://podminky.urs.cz/item/CS_URS_2023_01/317941121" TargetMode="External"/><Relationship Id="rId6" Type="http://schemas.openxmlformats.org/officeDocument/2006/relationships/hyperlink" Target="https://podminky.urs.cz/item/CS_URS_2023_01/340239212" TargetMode="External"/><Relationship Id="rId15" Type="http://schemas.openxmlformats.org/officeDocument/2006/relationships/hyperlink" Target="https://podminky.urs.cz/item/CS_URS_2023_01/949101111" TargetMode="External"/><Relationship Id="rId23" Type="http://schemas.openxmlformats.org/officeDocument/2006/relationships/hyperlink" Target="https://podminky.urs.cz/item/CS_URS_2023_01/971033641" TargetMode="External"/><Relationship Id="rId28" Type="http://schemas.openxmlformats.org/officeDocument/2006/relationships/hyperlink" Target="https://podminky.urs.cz/item/CS_URS_2023_01/977151123" TargetMode="External"/><Relationship Id="rId36" Type="http://schemas.openxmlformats.org/officeDocument/2006/relationships/hyperlink" Target="https://podminky.urs.cz/item/CS_URS_2023_01/997013631" TargetMode="External"/><Relationship Id="rId49" Type="http://schemas.openxmlformats.org/officeDocument/2006/relationships/hyperlink" Target="https://podminky.urs.cz/item/CS_URS_2023_01/998763303" TargetMode="External"/><Relationship Id="rId57" Type="http://schemas.openxmlformats.org/officeDocument/2006/relationships/hyperlink" Target="https://podminky.urs.cz/item/CS_URS_2023_01/766811151" TargetMode="External"/><Relationship Id="rId10" Type="http://schemas.openxmlformats.org/officeDocument/2006/relationships/hyperlink" Target="https://podminky.urs.cz/item/CS_URS_2023_01/612345215" TargetMode="External"/><Relationship Id="rId31" Type="http://schemas.openxmlformats.org/officeDocument/2006/relationships/hyperlink" Target="https://podminky.urs.cz/item/CS_URS_2023_01/411354314" TargetMode="External"/><Relationship Id="rId44" Type="http://schemas.openxmlformats.org/officeDocument/2006/relationships/hyperlink" Target="https://podminky.urs.cz/item/CS_URS_2023_01/763131714" TargetMode="External"/><Relationship Id="rId52" Type="http://schemas.openxmlformats.org/officeDocument/2006/relationships/hyperlink" Target="https://podminky.urs.cz/item/CS_URS_2023_01/766660021" TargetMode="External"/><Relationship Id="rId60" Type="http://schemas.openxmlformats.org/officeDocument/2006/relationships/hyperlink" Target="https://podminky.urs.cz/item/CS_URS_2023_01/766821112" TargetMode="External"/><Relationship Id="rId65" Type="http://schemas.openxmlformats.org/officeDocument/2006/relationships/hyperlink" Target="https://podminky.urs.cz/item/CS_URS_2023_01/781111011" TargetMode="External"/><Relationship Id="rId73" Type="http://schemas.openxmlformats.org/officeDocument/2006/relationships/hyperlink" Target="https://podminky.urs.cz/item/CS_URS_2023_01/784181121" TargetMode="External"/><Relationship Id="rId78" Type="http://schemas.openxmlformats.org/officeDocument/2006/relationships/hyperlink" Target="https://podminky.urs.cz/item/CS_URS_2023_01/998787181" TargetMode="External"/><Relationship Id="rId81" Type="http://schemas.openxmlformats.org/officeDocument/2006/relationships/hyperlink" Target="https://podminky.urs.cz/item/CS_URS_2023_01/045002000" TargetMode="External"/><Relationship Id="rId86" Type="http://schemas.openxmlformats.org/officeDocument/2006/relationships/hyperlink" Target="https://podminky.urs.cz/item/CS_URS_2023_01/091704004" TargetMode="External"/><Relationship Id="rId4" Type="http://schemas.openxmlformats.org/officeDocument/2006/relationships/hyperlink" Target="https://podminky.urs.cz/item/CS_URS_2023_01/340237211" TargetMode="External"/><Relationship Id="rId9" Type="http://schemas.openxmlformats.org/officeDocument/2006/relationships/hyperlink" Target="https://podminky.urs.cz/item/CS_URS_2023_01/612345212" TargetMode="External"/><Relationship Id="rId13" Type="http://schemas.openxmlformats.org/officeDocument/2006/relationships/hyperlink" Target="https://podminky.urs.cz/item/CS_URS_2023_01/619996145" TargetMode="External"/><Relationship Id="rId18" Type="http://schemas.openxmlformats.org/officeDocument/2006/relationships/hyperlink" Target="https://podminky.urs.cz/item/CS_URS_2023_01/968072455" TargetMode="External"/><Relationship Id="rId39" Type="http://schemas.openxmlformats.org/officeDocument/2006/relationships/hyperlink" Target="https://podminky.urs.cz/item/CS_URS_2023_01/763111811" TargetMode="External"/><Relationship Id="rId34" Type="http://schemas.openxmlformats.org/officeDocument/2006/relationships/hyperlink" Target="https://podminky.urs.cz/item/CS_URS_2023_01/997013509" TargetMode="External"/><Relationship Id="rId50" Type="http://schemas.openxmlformats.org/officeDocument/2006/relationships/hyperlink" Target="https://podminky.urs.cz/item/CS_URS_2023_01/998763381" TargetMode="External"/><Relationship Id="rId55" Type="http://schemas.openxmlformats.org/officeDocument/2006/relationships/hyperlink" Target="https://podminky.urs.cz/item/CS_URS_2023_01/766694126" TargetMode="External"/><Relationship Id="rId76" Type="http://schemas.openxmlformats.org/officeDocument/2006/relationships/hyperlink" Target="https://podminky.urs.cz/item/CS_URS_2023_01/787616384" TargetMode="External"/><Relationship Id="rId7" Type="http://schemas.openxmlformats.org/officeDocument/2006/relationships/hyperlink" Target="https://podminky.urs.cz/item/CS_URS_2023_01/612131101" TargetMode="External"/><Relationship Id="rId71" Type="http://schemas.openxmlformats.org/officeDocument/2006/relationships/hyperlink" Target="https://podminky.urs.cz/item/CS_URS_2023_01/784111001" TargetMode="External"/><Relationship Id="rId2" Type="http://schemas.openxmlformats.org/officeDocument/2006/relationships/hyperlink" Target="https://podminky.urs.cz/item/CS_URS_2023_01/340236211" TargetMode="External"/><Relationship Id="rId29" Type="http://schemas.openxmlformats.org/officeDocument/2006/relationships/hyperlink" Target="https://podminky.urs.cz/item/CS_URS_2023_01/977211111" TargetMode="External"/><Relationship Id="rId24" Type="http://schemas.openxmlformats.org/officeDocument/2006/relationships/hyperlink" Target="https://podminky.urs.cz/item/CS_URS_2023_01/977151114" TargetMode="External"/><Relationship Id="rId40" Type="http://schemas.openxmlformats.org/officeDocument/2006/relationships/hyperlink" Target="https://podminky.urs.cz/item/CS_URS_2023_01/763121411" TargetMode="External"/><Relationship Id="rId45" Type="http://schemas.openxmlformats.org/officeDocument/2006/relationships/hyperlink" Target="https://podminky.urs.cz/item/CS_URS_2023_01/763131751" TargetMode="External"/><Relationship Id="rId66" Type="http://schemas.openxmlformats.org/officeDocument/2006/relationships/hyperlink" Target="https://podminky.urs.cz/item/CS_URS_2023_01/781121011" TargetMode="External"/><Relationship Id="rId87" Type="http://schemas.openxmlformats.org/officeDocument/2006/relationships/drawing" Target="../drawings/drawing2.xml"/><Relationship Id="rId61" Type="http://schemas.openxmlformats.org/officeDocument/2006/relationships/hyperlink" Target="https://podminky.urs.cz/item/CS_URS_2023_01/766821142" TargetMode="External"/><Relationship Id="rId82" Type="http://schemas.openxmlformats.org/officeDocument/2006/relationships/hyperlink" Target="https://podminky.urs.cz/item/CS_URS_2023_01/070001000"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bin"/><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2.bin"/><Relationship Id="rId1" Type="http://schemas.openxmlformats.org/officeDocument/2006/relationships/hyperlink" Target="https://podminky.urs.cz/item/CS_URS_2023_01/HZS24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43"/>
      <c r="AS2" s="243"/>
      <c r="AT2" s="243"/>
      <c r="AU2" s="243"/>
      <c r="AV2" s="243"/>
      <c r="AW2" s="243"/>
      <c r="AX2" s="243"/>
      <c r="AY2" s="243"/>
      <c r="AZ2" s="243"/>
      <c r="BA2" s="243"/>
      <c r="BB2" s="243"/>
      <c r="BC2" s="243"/>
      <c r="BD2" s="243"/>
      <c r="BE2" s="243"/>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54" t="s">
        <v>13</v>
      </c>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2"/>
      <c r="AQ5" s="22"/>
      <c r="AR5" s="20"/>
      <c r="BE5" s="251" t="s">
        <v>14</v>
      </c>
      <c r="BS5" s="17" t="s">
        <v>6</v>
      </c>
    </row>
    <row r="6" spans="1:74" s="1" customFormat="1" ht="36.950000000000003" customHeight="1">
      <c r="B6" s="21"/>
      <c r="C6" s="22"/>
      <c r="D6" s="28" t="s">
        <v>15</v>
      </c>
      <c r="E6" s="22"/>
      <c r="F6" s="22"/>
      <c r="G6" s="22"/>
      <c r="H6" s="22"/>
      <c r="I6" s="22"/>
      <c r="J6" s="22"/>
      <c r="K6" s="256" t="s">
        <v>16</v>
      </c>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c r="AP6" s="22"/>
      <c r="AQ6" s="22"/>
      <c r="AR6" s="20"/>
      <c r="BE6" s="252"/>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52"/>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52"/>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52"/>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52"/>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52"/>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52"/>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52"/>
      <c r="BS13" s="17" t="s">
        <v>6</v>
      </c>
    </row>
    <row r="14" spans="1:74" ht="12.75">
      <c r="B14" s="21"/>
      <c r="C14" s="22"/>
      <c r="D14" s="22"/>
      <c r="E14" s="257" t="s">
        <v>32</v>
      </c>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9" t="s">
        <v>29</v>
      </c>
      <c r="AL14" s="22"/>
      <c r="AM14" s="22"/>
      <c r="AN14" s="31" t="s">
        <v>32</v>
      </c>
      <c r="AO14" s="22"/>
      <c r="AP14" s="22"/>
      <c r="AQ14" s="22"/>
      <c r="AR14" s="20"/>
      <c r="BE14" s="252"/>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52"/>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52"/>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52"/>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52"/>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52"/>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52"/>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52"/>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52"/>
    </row>
    <row r="23" spans="1:71" s="1" customFormat="1" ht="47.25" customHeight="1">
      <c r="B23" s="21"/>
      <c r="C23" s="22"/>
      <c r="D23" s="22"/>
      <c r="E23" s="259" t="s">
        <v>40</v>
      </c>
      <c r="F23" s="259"/>
      <c r="G23" s="259"/>
      <c r="H23" s="259"/>
      <c r="I23" s="259"/>
      <c r="J23" s="259"/>
      <c r="K23" s="259"/>
      <c r="L23" s="259"/>
      <c r="M23" s="259"/>
      <c r="N23" s="259"/>
      <c r="O23" s="259"/>
      <c r="P23" s="259"/>
      <c r="Q23" s="259"/>
      <c r="R23" s="259"/>
      <c r="S23" s="259"/>
      <c r="T23" s="259"/>
      <c r="U23" s="259"/>
      <c r="V23" s="259"/>
      <c r="W23" s="259"/>
      <c r="X23" s="259"/>
      <c r="Y23" s="259"/>
      <c r="Z23" s="259"/>
      <c r="AA23" s="259"/>
      <c r="AB23" s="259"/>
      <c r="AC23" s="259"/>
      <c r="AD23" s="259"/>
      <c r="AE23" s="259"/>
      <c r="AF23" s="259"/>
      <c r="AG23" s="259"/>
      <c r="AH23" s="259"/>
      <c r="AI23" s="259"/>
      <c r="AJ23" s="259"/>
      <c r="AK23" s="259"/>
      <c r="AL23" s="259"/>
      <c r="AM23" s="259"/>
      <c r="AN23" s="259"/>
      <c r="AO23" s="22"/>
      <c r="AP23" s="22"/>
      <c r="AQ23" s="22"/>
      <c r="AR23" s="20"/>
      <c r="BE23" s="252"/>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52"/>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52"/>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0">
        <f>ROUND(AG54,2)</f>
        <v>92435</v>
      </c>
      <c r="AL26" s="261"/>
      <c r="AM26" s="261"/>
      <c r="AN26" s="261"/>
      <c r="AO26" s="261"/>
      <c r="AP26" s="36"/>
      <c r="AQ26" s="36"/>
      <c r="AR26" s="39"/>
      <c r="BE26" s="252"/>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52"/>
    </row>
    <row r="28" spans="1:71" s="2" customFormat="1" ht="12.75">
      <c r="A28" s="34"/>
      <c r="B28" s="35"/>
      <c r="C28" s="36"/>
      <c r="D28" s="36"/>
      <c r="E28" s="36"/>
      <c r="F28" s="36"/>
      <c r="G28" s="36"/>
      <c r="H28" s="36"/>
      <c r="I28" s="36"/>
      <c r="J28" s="36"/>
      <c r="K28" s="36"/>
      <c r="L28" s="262" t="s">
        <v>42</v>
      </c>
      <c r="M28" s="262"/>
      <c r="N28" s="262"/>
      <c r="O28" s="262"/>
      <c r="P28" s="262"/>
      <c r="Q28" s="36"/>
      <c r="R28" s="36"/>
      <c r="S28" s="36"/>
      <c r="T28" s="36"/>
      <c r="U28" s="36"/>
      <c r="V28" s="36"/>
      <c r="W28" s="262" t="s">
        <v>43</v>
      </c>
      <c r="X28" s="262"/>
      <c r="Y28" s="262"/>
      <c r="Z28" s="262"/>
      <c r="AA28" s="262"/>
      <c r="AB28" s="262"/>
      <c r="AC28" s="262"/>
      <c r="AD28" s="262"/>
      <c r="AE28" s="262"/>
      <c r="AF28" s="36"/>
      <c r="AG28" s="36"/>
      <c r="AH28" s="36"/>
      <c r="AI28" s="36"/>
      <c r="AJ28" s="36"/>
      <c r="AK28" s="262" t="s">
        <v>44</v>
      </c>
      <c r="AL28" s="262"/>
      <c r="AM28" s="262"/>
      <c r="AN28" s="262"/>
      <c r="AO28" s="262"/>
      <c r="AP28" s="36"/>
      <c r="AQ28" s="36"/>
      <c r="AR28" s="39"/>
      <c r="BE28" s="252"/>
    </row>
    <row r="29" spans="1:71" s="3" customFormat="1" ht="14.45" customHeight="1">
      <c r="B29" s="40"/>
      <c r="C29" s="41"/>
      <c r="D29" s="29" t="s">
        <v>45</v>
      </c>
      <c r="E29" s="41"/>
      <c r="F29" s="29" t="s">
        <v>46</v>
      </c>
      <c r="G29" s="41"/>
      <c r="H29" s="41"/>
      <c r="I29" s="41"/>
      <c r="J29" s="41"/>
      <c r="K29" s="41"/>
      <c r="L29" s="246">
        <v>0.21</v>
      </c>
      <c r="M29" s="245"/>
      <c r="N29" s="245"/>
      <c r="O29" s="245"/>
      <c r="P29" s="245"/>
      <c r="Q29" s="41"/>
      <c r="R29" s="41"/>
      <c r="S29" s="41"/>
      <c r="T29" s="41"/>
      <c r="U29" s="41"/>
      <c r="V29" s="41"/>
      <c r="W29" s="244">
        <f>ROUND(AZ54, 2)</f>
        <v>92435</v>
      </c>
      <c r="X29" s="245"/>
      <c r="Y29" s="245"/>
      <c r="Z29" s="245"/>
      <c r="AA29" s="245"/>
      <c r="AB29" s="245"/>
      <c r="AC29" s="245"/>
      <c r="AD29" s="245"/>
      <c r="AE29" s="245"/>
      <c r="AF29" s="41"/>
      <c r="AG29" s="41"/>
      <c r="AH29" s="41"/>
      <c r="AI29" s="41"/>
      <c r="AJ29" s="41"/>
      <c r="AK29" s="244">
        <f>ROUND(AV54, 2)</f>
        <v>19411.349999999999</v>
      </c>
      <c r="AL29" s="245"/>
      <c r="AM29" s="245"/>
      <c r="AN29" s="245"/>
      <c r="AO29" s="245"/>
      <c r="AP29" s="41"/>
      <c r="AQ29" s="41"/>
      <c r="AR29" s="42"/>
      <c r="BE29" s="253"/>
    </row>
    <row r="30" spans="1:71" s="3" customFormat="1" ht="14.45" customHeight="1">
      <c r="B30" s="40"/>
      <c r="C30" s="41"/>
      <c r="D30" s="41"/>
      <c r="E30" s="41"/>
      <c r="F30" s="29" t="s">
        <v>47</v>
      </c>
      <c r="G30" s="41"/>
      <c r="H30" s="41"/>
      <c r="I30" s="41"/>
      <c r="J30" s="41"/>
      <c r="K30" s="41"/>
      <c r="L30" s="246">
        <v>0.15</v>
      </c>
      <c r="M30" s="245"/>
      <c r="N30" s="245"/>
      <c r="O30" s="245"/>
      <c r="P30" s="245"/>
      <c r="Q30" s="41"/>
      <c r="R30" s="41"/>
      <c r="S30" s="41"/>
      <c r="T30" s="41"/>
      <c r="U30" s="41"/>
      <c r="V30" s="41"/>
      <c r="W30" s="244">
        <f>ROUND(BA54, 2)</f>
        <v>0</v>
      </c>
      <c r="X30" s="245"/>
      <c r="Y30" s="245"/>
      <c r="Z30" s="245"/>
      <c r="AA30" s="245"/>
      <c r="AB30" s="245"/>
      <c r="AC30" s="245"/>
      <c r="AD30" s="245"/>
      <c r="AE30" s="245"/>
      <c r="AF30" s="41"/>
      <c r="AG30" s="41"/>
      <c r="AH30" s="41"/>
      <c r="AI30" s="41"/>
      <c r="AJ30" s="41"/>
      <c r="AK30" s="244">
        <f>ROUND(AW54, 2)</f>
        <v>0</v>
      </c>
      <c r="AL30" s="245"/>
      <c r="AM30" s="245"/>
      <c r="AN30" s="245"/>
      <c r="AO30" s="245"/>
      <c r="AP30" s="41"/>
      <c r="AQ30" s="41"/>
      <c r="AR30" s="42"/>
      <c r="BE30" s="253"/>
    </row>
    <row r="31" spans="1:71" s="3" customFormat="1" ht="14.45" hidden="1" customHeight="1">
      <c r="B31" s="40"/>
      <c r="C31" s="41"/>
      <c r="D31" s="41"/>
      <c r="E31" s="41"/>
      <c r="F31" s="29" t="s">
        <v>48</v>
      </c>
      <c r="G31" s="41"/>
      <c r="H31" s="41"/>
      <c r="I31" s="41"/>
      <c r="J31" s="41"/>
      <c r="K31" s="41"/>
      <c r="L31" s="246">
        <v>0.21</v>
      </c>
      <c r="M31" s="245"/>
      <c r="N31" s="245"/>
      <c r="O31" s="245"/>
      <c r="P31" s="245"/>
      <c r="Q31" s="41"/>
      <c r="R31" s="41"/>
      <c r="S31" s="41"/>
      <c r="T31" s="41"/>
      <c r="U31" s="41"/>
      <c r="V31" s="41"/>
      <c r="W31" s="244">
        <f>ROUND(BB54, 2)</f>
        <v>0</v>
      </c>
      <c r="X31" s="245"/>
      <c r="Y31" s="245"/>
      <c r="Z31" s="245"/>
      <c r="AA31" s="245"/>
      <c r="AB31" s="245"/>
      <c r="AC31" s="245"/>
      <c r="AD31" s="245"/>
      <c r="AE31" s="245"/>
      <c r="AF31" s="41"/>
      <c r="AG31" s="41"/>
      <c r="AH31" s="41"/>
      <c r="AI31" s="41"/>
      <c r="AJ31" s="41"/>
      <c r="AK31" s="244">
        <v>0</v>
      </c>
      <c r="AL31" s="245"/>
      <c r="AM31" s="245"/>
      <c r="AN31" s="245"/>
      <c r="AO31" s="245"/>
      <c r="AP31" s="41"/>
      <c r="AQ31" s="41"/>
      <c r="AR31" s="42"/>
      <c r="BE31" s="253"/>
    </row>
    <row r="32" spans="1:71" s="3" customFormat="1" ht="14.45" hidden="1" customHeight="1">
      <c r="B32" s="40"/>
      <c r="C32" s="41"/>
      <c r="D32" s="41"/>
      <c r="E32" s="41"/>
      <c r="F32" s="29" t="s">
        <v>49</v>
      </c>
      <c r="G32" s="41"/>
      <c r="H32" s="41"/>
      <c r="I32" s="41"/>
      <c r="J32" s="41"/>
      <c r="K32" s="41"/>
      <c r="L32" s="246">
        <v>0.15</v>
      </c>
      <c r="M32" s="245"/>
      <c r="N32" s="245"/>
      <c r="O32" s="245"/>
      <c r="P32" s="245"/>
      <c r="Q32" s="41"/>
      <c r="R32" s="41"/>
      <c r="S32" s="41"/>
      <c r="T32" s="41"/>
      <c r="U32" s="41"/>
      <c r="V32" s="41"/>
      <c r="W32" s="244">
        <f>ROUND(BC54, 2)</f>
        <v>0</v>
      </c>
      <c r="X32" s="245"/>
      <c r="Y32" s="245"/>
      <c r="Z32" s="245"/>
      <c r="AA32" s="245"/>
      <c r="AB32" s="245"/>
      <c r="AC32" s="245"/>
      <c r="AD32" s="245"/>
      <c r="AE32" s="245"/>
      <c r="AF32" s="41"/>
      <c r="AG32" s="41"/>
      <c r="AH32" s="41"/>
      <c r="AI32" s="41"/>
      <c r="AJ32" s="41"/>
      <c r="AK32" s="244">
        <v>0</v>
      </c>
      <c r="AL32" s="245"/>
      <c r="AM32" s="245"/>
      <c r="AN32" s="245"/>
      <c r="AO32" s="245"/>
      <c r="AP32" s="41"/>
      <c r="AQ32" s="41"/>
      <c r="AR32" s="42"/>
      <c r="BE32" s="253"/>
    </row>
    <row r="33" spans="1:57" s="3" customFormat="1" ht="14.45" hidden="1" customHeight="1">
      <c r="B33" s="40"/>
      <c r="C33" s="41"/>
      <c r="D33" s="41"/>
      <c r="E33" s="41"/>
      <c r="F33" s="29" t="s">
        <v>50</v>
      </c>
      <c r="G33" s="41"/>
      <c r="H33" s="41"/>
      <c r="I33" s="41"/>
      <c r="J33" s="41"/>
      <c r="K33" s="41"/>
      <c r="L33" s="246">
        <v>0</v>
      </c>
      <c r="M33" s="245"/>
      <c r="N33" s="245"/>
      <c r="O33" s="245"/>
      <c r="P33" s="245"/>
      <c r="Q33" s="41"/>
      <c r="R33" s="41"/>
      <c r="S33" s="41"/>
      <c r="T33" s="41"/>
      <c r="U33" s="41"/>
      <c r="V33" s="41"/>
      <c r="W33" s="244">
        <f>ROUND(BD54, 2)</f>
        <v>0</v>
      </c>
      <c r="X33" s="245"/>
      <c r="Y33" s="245"/>
      <c r="Z33" s="245"/>
      <c r="AA33" s="245"/>
      <c r="AB33" s="245"/>
      <c r="AC33" s="245"/>
      <c r="AD33" s="245"/>
      <c r="AE33" s="245"/>
      <c r="AF33" s="41"/>
      <c r="AG33" s="41"/>
      <c r="AH33" s="41"/>
      <c r="AI33" s="41"/>
      <c r="AJ33" s="41"/>
      <c r="AK33" s="244">
        <v>0</v>
      </c>
      <c r="AL33" s="245"/>
      <c r="AM33" s="245"/>
      <c r="AN33" s="245"/>
      <c r="AO33" s="245"/>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50" t="s">
        <v>53</v>
      </c>
      <c r="Y35" s="248"/>
      <c r="Z35" s="248"/>
      <c r="AA35" s="248"/>
      <c r="AB35" s="248"/>
      <c r="AC35" s="45"/>
      <c r="AD35" s="45"/>
      <c r="AE35" s="45"/>
      <c r="AF35" s="45"/>
      <c r="AG35" s="45"/>
      <c r="AH35" s="45"/>
      <c r="AI35" s="45"/>
      <c r="AJ35" s="45"/>
      <c r="AK35" s="247">
        <f>SUM(AK26:AK33)</f>
        <v>111846.35</v>
      </c>
      <c r="AL35" s="248"/>
      <c r="AM35" s="248"/>
      <c r="AN35" s="248"/>
      <c r="AO35" s="249"/>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DP04</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67" t="str">
        <f>K6</f>
        <v>Dochlazení administrativních prostor ČNB - DP04 = KR1.5</v>
      </c>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c r="AL45" s="268"/>
      <c r="AM45" s="268"/>
      <c r="AN45" s="268"/>
      <c r="AO45" s="268"/>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9" t="str">
        <f>IF(AN8= "","",AN8)</f>
        <v>1. 5. 2023</v>
      </c>
      <c r="AN47" s="269"/>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70" t="str">
        <f>IF(E17="","",E17)</f>
        <v>Bohemik s.r.o.</v>
      </c>
      <c r="AN49" s="271"/>
      <c r="AO49" s="271"/>
      <c r="AP49" s="271"/>
      <c r="AQ49" s="36"/>
      <c r="AR49" s="39"/>
      <c r="AS49" s="275" t="s">
        <v>55</v>
      </c>
      <c r="AT49" s="276"/>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70" t="str">
        <f>IF(E20="","",E20)</f>
        <v>Bohemik s.r.o.</v>
      </c>
      <c r="AN50" s="271"/>
      <c r="AO50" s="271"/>
      <c r="AP50" s="271"/>
      <c r="AQ50" s="36"/>
      <c r="AR50" s="39"/>
      <c r="AS50" s="277"/>
      <c r="AT50" s="278"/>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79"/>
      <c r="AT51" s="280"/>
      <c r="AU51" s="64"/>
      <c r="AV51" s="64"/>
      <c r="AW51" s="64"/>
      <c r="AX51" s="64"/>
      <c r="AY51" s="64"/>
      <c r="AZ51" s="64"/>
      <c r="BA51" s="64"/>
      <c r="BB51" s="64"/>
      <c r="BC51" s="64"/>
      <c r="BD51" s="65"/>
      <c r="BE51" s="34"/>
    </row>
    <row r="52" spans="1:91" s="2" customFormat="1" ht="29.25" customHeight="1">
      <c r="A52" s="34"/>
      <c r="B52" s="35"/>
      <c r="C52" s="281" t="s">
        <v>56</v>
      </c>
      <c r="D52" s="266"/>
      <c r="E52" s="266"/>
      <c r="F52" s="266"/>
      <c r="G52" s="266"/>
      <c r="H52" s="66"/>
      <c r="I52" s="265" t="s">
        <v>57</v>
      </c>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82" t="s">
        <v>58</v>
      </c>
      <c r="AH52" s="266"/>
      <c r="AI52" s="266"/>
      <c r="AJ52" s="266"/>
      <c r="AK52" s="266"/>
      <c r="AL52" s="266"/>
      <c r="AM52" s="266"/>
      <c r="AN52" s="265" t="s">
        <v>59</v>
      </c>
      <c r="AO52" s="266"/>
      <c r="AP52" s="266"/>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73">
        <f>ROUND(SUM(AG55:AG60),2)</f>
        <v>92435</v>
      </c>
      <c r="AH54" s="273"/>
      <c r="AI54" s="273"/>
      <c r="AJ54" s="273"/>
      <c r="AK54" s="273"/>
      <c r="AL54" s="273"/>
      <c r="AM54" s="273"/>
      <c r="AN54" s="274">
        <f t="shared" ref="AN54:AN60" si="0">SUM(AG54,AT54)</f>
        <v>111846.35</v>
      </c>
      <c r="AO54" s="274"/>
      <c r="AP54" s="274"/>
      <c r="AQ54" s="78" t="s">
        <v>18</v>
      </c>
      <c r="AR54" s="79"/>
      <c r="AS54" s="80">
        <f>ROUND(SUM(AS55:AS60),2)</f>
        <v>0</v>
      </c>
      <c r="AT54" s="81">
        <f t="shared" ref="AT54:AT60" si="1">ROUND(SUM(AV54:AW54),2)</f>
        <v>19411.349999999999</v>
      </c>
      <c r="AU54" s="82">
        <f>ROUND(SUM(AU55:AU60),5)</f>
        <v>0</v>
      </c>
      <c r="AV54" s="81">
        <f>ROUND(AZ54*L29,2)</f>
        <v>19411.349999999999</v>
      </c>
      <c r="AW54" s="81">
        <f>ROUND(BA54*L30,2)</f>
        <v>0</v>
      </c>
      <c r="AX54" s="81">
        <f>ROUND(BB54*L29,2)</f>
        <v>0</v>
      </c>
      <c r="AY54" s="81">
        <f>ROUND(BC54*L30,2)</f>
        <v>0</v>
      </c>
      <c r="AZ54" s="81">
        <f>ROUND(SUM(AZ55:AZ60),2)</f>
        <v>92435</v>
      </c>
      <c r="BA54" s="81">
        <f>ROUND(SUM(BA55:BA60),2)</f>
        <v>0</v>
      </c>
      <c r="BB54" s="81">
        <f>ROUND(SUM(BB55:BB60),2)</f>
        <v>0</v>
      </c>
      <c r="BC54" s="81">
        <f>ROUND(SUM(BC55:BC60),2)</f>
        <v>0</v>
      </c>
      <c r="BD54" s="83">
        <f>ROUND(SUM(BD55:BD60),2)</f>
        <v>0</v>
      </c>
      <c r="BS54" s="84" t="s">
        <v>74</v>
      </c>
      <c r="BT54" s="84" t="s">
        <v>75</v>
      </c>
      <c r="BU54" s="85" t="s">
        <v>76</v>
      </c>
      <c r="BV54" s="84" t="s">
        <v>77</v>
      </c>
      <c r="BW54" s="84" t="s">
        <v>5</v>
      </c>
      <c r="BX54" s="84" t="s">
        <v>78</v>
      </c>
      <c r="CL54" s="84" t="s">
        <v>18</v>
      </c>
    </row>
    <row r="55" spans="1:91" s="7" customFormat="1" ht="16.5" customHeight="1">
      <c r="A55" s="86" t="s">
        <v>79</v>
      </c>
      <c r="B55" s="87"/>
      <c r="C55" s="88"/>
      <c r="D55" s="272" t="s">
        <v>80</v>
      </c>
      <c r="E55" s="272"/>
      <c r="F55" s="272"/>
      <c r="G55" s="272"/>
      <c r="H55" s="272"/>
      <c r="I55" s="89"/>
      <c r="J55" s="272" t="s">
        <v>81</v>
      </c>
      <c r="K55" s="272"/>
      <c r="L55" s="272"/>
      <c r="M55" s="272"/>
      <c r="N55" s="272"/>
      <c r="O55" s="272"/>
      <c r="P55" s="272"/>
      <c r="Q55" s="272"/>
      <c r="R55" s="272"/>
      <c r="S55" s="272"/>
      <c r="T55" s="272"/>
      <c r="U55" s="272"/>
      <c r="V55" s="272"/>
      <c r="W55" s="272"/>
      <c r="X55" s="272"/>
      <c r="Y55" s="272"/>
      <c r="Z55" s="272"/>
      <c r="AA55" s="272"/>
      <c r="AB55" s="272"/>
      <c r="AC55" s="272"/>
      <c r="AD55" s="272"/>
      <c r="AE55" s="272"/>
      <c r="AF55" s="272"/>
      <c r="AG55" s="263">
        <f>'D1.1 - Stavba - DP04'!J30</f>
        <v>0</v>
      </c>
      <c r="AH55" s="264"/>
      <c r="AI55" s="264"/>
      <c r="AJ55" s="264"/>
      <c r="AK55" s="264"/>
      <c r="AL55" s="264"/>
      <c r="AM55" s="264"/>
      <c r="AN55" s="263">
        <f t="shared" si="0"/>
        <v>0</v>
      </c>
      <c r="AO55" s="264"/>
      <c r="AP55" s="264"/>
      <c r="AQ55" s="90" t="s">
        <v>82</v>
      </c>
      <c r="AR55" s="91"/>
      <c r="AS55" s="92">
        <v>0</v>
      </c>
      <c r="AT55" s="93">
        <f t="shared" si="1"/>
        <v>0</v>
      </c>
      <c r="AU55" s="94">
        <f>'D1.1 - Stavba - DP04'!P97</f>
        <v>0</v>
      </c>
      <c r="AV55" s="93">
        <f>'D1.1 - Stavba - DP04'!J33</f>
        <v>0</v>
      </c>
      <c r="AW55" s="93">
        <f>'D1.1 - Stavba - DP04'!J34</f>
        <v>0</v>
      </c>
      <c r="AX55" s="93">
        <f>'D1.1 - Stavba - DP04'!J35</f>
        <v>0</v>
      </c>
      <c r="AY55" s="93">
        <f>'D1.1 - Stavba - DP04'!J36</f>
        <v>0</v>
      </c>
      <c r="AZ55" s="93">
        <f>'D1.1 - Stavba - DP04'!F33</f>
        <v>0</v>
      </c>
      <c r="BA55" s="93">
        <f>'D1.1 - Stavba - DP04'!F34</f>
        <v>0</v>
      </c>
      <c r="BB55" s="93">
        <f>'D1.1 - Stavba - DP04'!F35</f>
        <v>0</v>
      </c>
      <c r="BC55" s="93">
        <f>'D1.1 - Stavba - DP04'!F36</f>
        <v>0</v>
      </c>
      <c r="BD55" s="95">
        <f>'D1.1 - Stavba - DP04'!F37</f>
        <v>0</v>
      </c>
      <c r="BT55" s="96" t="s">
        <v>83</v>
      </c>
      <c r="BV55" s="96" t="s">
        <v>77</v>
      </c>
      <c r="BW55" s="96" t="s">
        <v>84</v>
      </c>
      <c r="BX55" s="96" t="s">
        <v>5</v>
      </c>
      <c r="CL55" s="96" t="s">
        <v>18</v>
      </c>
      <c r="CM55" s="96" t="s">
        <v>85</v>
      </c>
    </row>
    <row r="56" spans="1:91" s="7" customFormat="1" ht="16.5" customHeight="1">
      <c r="A56" s="86" t="s">
        <v>79</v>
      </c>
      <c r="B56" s="87"/>
      <c r="C56" s="88"/>
      <c r="D56" s="272" t="s">
        <v>86</v>
      </c>
      <c r="E56" s="272"/>
      <c r="F56" s="272"/>
      <c r="G56" s="272"/>
      <c r="H56" s="272"/>
      <c r="I56" s="89"/>
      <c r="J56" s="272" t="s">
        <v>87</v>
      </c>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63">
        <f>'D1.4.1 - Zdravotně techni...'!J30</f>
        <v>0</v>
      </c>
      <c r="AH56" s="264"/>
      <c r="AI56" s="264"/>
      <c r="AJ56" s="264"/>
      <c r="AK56" s="264"/>
      <c r="AL56" s="264"/>
      <c r="AM56" s="264"/>
      <c r="AN56" s="263">
        <f t="shared" si="0"/>
        <v>0</v>
      </c>
      <c r="AO56" s="264"/>
      <c r="AP56" s="264"/>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72" t="s">
        <v>89</v>
      </c>
      <c r="E57" s="272"/>
      <c r="F57" s="272"/>
      <c r="G57" s="272"/>
      <c r="H57" s="272"/>
      <c r="I57" s="89"/>
      <c r="J57" s="272" t="s">
        <v>90</v>
      </c>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63">
        <f>'D1.4.2 - Chlazení - DP04'!J30</f>
        <v>0</v>
      </c>
      <c r="AH57" s="264"/>
      <c r="AI57" s="264"/>
      <c r="AJ57" s="264"/>
      <c r="AK57" s="264"/>
      <c r="AL57" s="264"/>
      <c r="AM57" s="264"/>
      <c r="AN57" s="263">
        <f t="shared" si="0"/>
        <v>0</v>
      </c>
      <c r="AO57" s="264"/>
      <c r="AP57" s="264"/>
      <c r="AQ57" s="90" t="s">
        <v>82</v>
      </c>
      <c r="AR57" s="91"/>
      <c r="AS57" s="92">
        <v>0</v>
      </c>
      <c r="AT57" s="93">
        <f t="shared" si="1"/>
        <v>0</v>
      </c>
      <c r="AU57" s="94">
        <f>'D1.4.2 - Chlazení - DP04'!P90</f>
        <v>0</v>
      </c>
      <c r="AV57" s="93">
        <f>'D1.4.2 - Chlazení - DP04'!J33</f>
        <v>0</v>
      </c>
      <c r="AW57" s="93">
        <f>'D1.4.2 - Chlazení - DP04'!J34</f>
        <v>0</v>
      </c>
      <c r="AX57" s="93">
        <f>'D1.4.2 - Chlazení - DP04'!J35</f>
        <v>0</v>
      </c>
      <c r="AY57" s="93">
        <f>'D1.4.2 - Chlazení - DP04'!J36</f>
        <v>0</v>
      </c>
      <c r="AZ57" s="93">
        <f>'D1.4.2 - Chlazení - DP04'!F33</f>
        <v>0</v>
      </c>
      <c r="BA57" s="93">
        <f>'D1.4.2 - Chlazení - DP04'!F34</f>
        <v>0</v>
      </c>
      <c r="BB57" s="93">
        <f>'D1.4.2 - Chlazení - DP04'!F35</f>
        <v>0</v>
      </c>
      <c r="BC57" s="93">
        <f>'D1.4.2 - Chlazení - DP04'!F36</f>
        <v>0</v>
      </c>
      <c r="BD57" s="95">
        <f>'D1.4.2 - Chlazení - DP04'!F37</f>
        <v>0</v>
      </c>
      <c r="BT57" s="96" t="s">
        <v>83</v>
      </c>
      <c r="BV57" s="96" t="s">
        <v>77</v>
      </c>
      <c r="BW57" s="96" t="s">
        <v>91</v>
      </c>
      <c r="BX57" s="96" t="s">
        <v>5</v>
      </c>
      <c r="CL57" s="96" t="s">
        <v>18</v>
      </c>
      <c r="CM57" s="96" t="s">
        <v>85</v>
      </c>
    </row>
    <row r="58" spans="1:91" s="7" customFormat="1" ht="16.5" customHeight="1">
      <c r="A58" s="86" t="s">
        <v>79</v>
      </c>
      <c r="B58" s="87"/>
      <c r="C58" s="88"/>
      <c r="D58" s="272" t="s">
        <v>92</v>
      </c>
      <c r="E58" s="272"/>
      <c r="F58" s="272"/>
      <c r="G58" s="272"/>
      <c r="H58" s="272"/>
      <c r="I58" s="89"/>
      <c r="J58" s="272" t="s">
        <v>93</v>
      </c>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63">
        <f>'D1.4.3 - Vzduchotechnika ...'!J30</f>
        <v>0</v>
      </c>
      <c r="AH58" s="264"/>
      <c r="AI58" s="264"/>
      <c r="AJ58" s="264"/>
      <c r="AK58" s="264"/>
      <c r="AL58" s="264"/>
      <c r="AM58" s="264"/>
      <c r="AN58" s="263">
        <f t="shared" si="0"/>
        <v>0</v>
      </c>
      <c r="AO58" s="264"/>
      <c r="AP58" s="264"/>
      <c r="AQ58" s="90" t="s">
        <v>82</v>
      </c>
      <c r="AR58" s="91"/>
      <c r="AS58" s="92">
        <v>0</v>
      </c>
      <c r="AT58" s="93">
        <f t="shared" si="1"/>
        <v>0</v>
      </c>
      <c r="AU58" s="94">
        <f>'D1.4.3 - Vzduchotechnika ...'!P86</f>
        <v>0</v>
      </c>
      <c r="AV58" s="93">
        <f>'D1.4.3 - Vzduchotechnika ...'!J33</f>
        <v>0</v>
      </c>
      <c r="AW58" s="93">
        <f>'D1.4.3 - Vzduchotechnika ...'!J34</f>
        <v>0</v>
      </c>
      <c r="AX58" s="93">
        <f>'D1.4.3 - Vzduchotechnika ...'!J35</f>
        <v>0</v>
      </c>
      <c r="AY58" s="93">
        <f>'D1.4.3 - Vzduchotechnika ...'!J36</f>
        <v>0</v>
      </c>
      <c r="AZ58" s="93">
        <f>'D1.4.3 - Vzduchotechnika ...'!F33</f>
        <v>0</v>
      </c>
      <c r="BA58" s="93">
        <f>'D1.4.3 - Vzduchotechnika ...'!F34</f>
        <v>0</v>
      </c>
      <c r="BB58" s="93">
        <f>'D1.4.3 - Vzduchotechnika ...'!F35</f>
        <v>0</v>
      </c>
      <c r="BC58" s="93">
        <f>'D1.4.3 - Vzduchotechnika ...'!F36</f>
        <v>0</v>
      </c>
      <c r="BD58" s="95">
        <f>'D1.4.3 - Vzduchotechnika ...'!F37</f>
        <v>0</v>
      </c>
      <c r="BT58" s="96" t="s">
        <v>83</v>
      </c>
      <c r="BV58" s="96" t="s">
        <v>77</v>
      </c>
      <c r="BW58" s="96" t="s">
        <v>94</v>
      </c>
      <c r="BX58" s="96" t="s">
        <v>5</v>
      </c>
      <c r="CL58" s="96" t="s">
        <v>18</v>
      </c>
      <c r="CM58" s="96" t="s">
        <v>85</v>
      </c>
    </row>
    <row r="59" spans="1:91" s="7" customFormat="1" ht="16.5" customHeight="1">
      <c r="A59" s="86" t="s">
        <v>79</v>
      </c>
      <c r="B59" s="87"/>
      <c r="C59" s="88"/>
      <c r="D59" s="272" t="s">
        <v>95</v>
      </c>
      <c r="E59" s="272"/>
      <c r="F59" s="272"/>
      <c r="G59" s="272"/>
      <c r="H59" s="272"/>
      <c r="I59" s="89"/>
      <c r="J59" s="272" t="s">
        <v>96</v>
      </c>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63">
        <f>'D1.4.4 - Elektroinstalace...'!J30</f>
        <v>0</v>
      </c>
      <c r="AH59" s="264"/>
      <c r="AI59" s="264"/>
      <c r="AJ59" s="264"/>
      <c r="AK59" s="264"/>
      <c r="AL59" s="264"/>
      <c r="AM59" s="264"/>
      <c r="AN59" s="263">
        <f t="shared" si="0"/>
        <v>0</v>
      </c>
      <c r="AO59" s="264"/>
      <c r="AP59" s="264"/>
      <c r="AQ59" s="90" t="s">
        <v>82</v>
      </c>
      <c r="AR59" s="91"/>
      <c r="AS59" s="92">
        <v>0</v>
      </c>
      <c r="AT59" s="93">
        <f t="shared" si="1"/>
        <v>0</v>
      </c>
      <c r="AU59" s="94">
        <f>'D1.4.4 - Elektroinstalace...'!P84</f>
        <v>0</v>
      </c>
      <c r="AV59" s="93">
        <f>'D1.4.4 - Elektroinstalace...'!J33</f>
        <v>0</v>
      </c>
      <c r="AW59" s="93">
        <f>'D1.4.4 - Elektroinstalace...'!J34</f>
        <v>0</v>
      </c>
      <c r="AX59" s="93">
        <f>'D1.4.4 - Elektroinstalace...'!J35</f>
        <v>0</v>
      </c>
      <c r="AY59" s="93">
        <f>'D1.4.4 - Elektroinstalace...'!J36</f>
        <v>0</v>
      </c>
      <c r="AZ59" s="93">
        <f>'D1.4.4 - Elektroinstalace...'!F33</f>
        <v>0</v>
      </c>
      <c r="BA59" s="93">
        <f>'D1.4.4 - Elektroinstalace...'!F34</f>
        <v>0</v>
      </c>
      <c r="BB59" s="93">
        <f>'D1.4.4 - Elektroinstalace...'!F35</f>
        <v>0</v>
      </c>
      <c r="BC59" s="93">
        <f>'D1.4.4 - Elektroinstalace...'!F36</f>
        <v>0</v>
      </c>
      <c r="BD59" s="95">
        <f>'D1.4.4 - Elektroinstalace...'!F37</f>
        <v>0</v>
      </c>
      <c r="BT59" s="96" t="s">
        <v>83</v>
      </c>
      <c r="BV59" s="96" t="s">
        <v>77</v>
      </c>
      <c r="BW59" s="96" t="s">
        <v>97</v>
      </c>
      <c r="BX59" s="96" t="s">
        <v>5</v>
      </c>
      <c r="CL59" s="96" t="s">
        <v>18</v>
      </c>
      <c r="CM59" s="96" t="s">
        <v>85</v>
      </c>
    </row>
    <row r="60" spans="1:91" s="7" customFormat="1" ht="16.5" customHeight="1">
      <c r="A60" s="86" t="s">
        <v>79</v>
      </c>
      <c r="B60" s="87"/>
      <c r="C60" s="88"/>
      <c r="D60" s="272" t="s">
        <v>98</v>
      </c>
      <c r="E60" s="272"/>
      <c r="F60" s="272"/>
      <c r="G60" s="272"/>
      <c r="H60" s="272"/>
      <c r="I60" s="89"/>
      <c r="J60" s="272" t="s">
        <v>99</v>
      </c>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63">
        <f>'D1.4.5 - Měření a regulac...'!J30</f>
        <v>92435</v>
      </c>
      <c r="AH60" s="264"/>
      <c r="AI60" s="264"/>
      <c r="AJ60" s="264"/>
      <c r="AK60" s="264"/>
      <c r="AL60" s="264"/>
      <c r="AM60" s="264"/>
      <c r="AN60" s="263">
        <f t="shared" si="0"/>
        <v>111846.35</v>
      </c>
      <c r="AO60" s="264"/>
      <c r="AP60" s="264"/>
      <c r="AQ60" s="90" t="s">
        <v>82</v>
      </c>
      <c r="AR60" s="91"/>
      <c r="AS60" s="97">
        <v>0</v>
      </c>
      <c r="AT60" s="98">
        <f t="shared" si="1"/>
        <v>19411.349999999999</v>
      </c>
      <c r="AU60" s="99">
        <f>'D1.4.5 - Měření a regulac...'!P85</f>
        <v>0</v>
      </c>
      <c r="AV60" s="98">
        <f>'D1.4.5 - Měření a regulac...'!J33</f>
        <v>19411.349999999999</v>
      </c>
      <c r="AW60" s="98">
        <f>'D1.4.5 - Měření a regulac...'!J34</f>
        <v>0</v>
      </c>
      <c r="AX60" s="98">
        <f>'D1.4.5 - Měření a regulac...'!J35</f>
        <v>0</v>
      </c>
      <c r="AY60" s="98">
        <f>'D1.4.5 - Měření a regulac...'!J36</f>
        <v>0</v>
      </c>
      <c r="AZ60" s="98">
        <f>'D1.4.5 - Měření a regulac...'!F33</f>
        <v>92435</v>
      </c>
      <c r="BA60" s="98">
        <f>'D1.4.5 - Měření a regulac...'!F34</f>
        <v>0</v>
      </c>
      <c r="BB60" s="98">
        <f>'D1.4.5 - Měření a regulac...'!F35</f>
        <v>0</v>
      </c>
      <c r="BC60" s="98">
        <f>'D1.4.5 - Měření a regulac...'!F36</f>
        <v>0</v>
      </c>
      <c r="BD60" s="100">
        <f>'D1.4.5 - Měření a regulac...'!F37</f>
        <v>0</v>
      </c>
      <c r="BT60" s="96" t="s">
        <v>83</v>
      </c>
      <c r="BV60" s="96" t="s">
        <v>77</v>
      </c>
      <c r="BW60" s="96" t="s">
        <v>100</v>
      </c>
      <c r="BX60" s="96" t="s">
        <v>5</v>
      </c>
      <c r="CL60" s="96" t="s">
        <v>18</v>
      </c>
      <c r="CM60" s="96" t="s">
        <v>85</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CfL/Gi1PJk/pXJV9lyO9wXWGo2yX+/ld0409m1WAkRnu8slxYxv4VeRHsM0NbGrOm0CUzjQKmDOGrwwk0q6FbA==" saltValue="STnBmlqqNU53Yw9Jcq/RIA==" spinCount="100000" sheet="1" objects="1" scenarios="1"/>
  <mergeCells count="62">
    <mergeCell ref="AS49:AT51"/>
    <mergeCell ref="AM50:AP50"/>
    <mergeCell ref="D57:H57"/>
    <mergeCell ref="J57:AF57"/>
    <mergeCell ref="AG57:AM57"/>
    <mergeCell ref="C52:G52"/>
    <mergeCell ref="AG52:AM52"/>
    <mergeCell ref="I52:AF52"/>
    <mergeCell ref="D55:H55"/>
    <mergeCell ref="AG55:AM55"/>
    <mergeCell ref="J55:AF55"/>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K30:AO30"/>
    <mergeCell ref="L30:P30"/>
    <mergeCell ref="W30:AE30"/>
    <mergeCell ref="L31:P31"/>
    <mergeCell ref="AN60:AP60"/>
    <mergeCell ref="AG60:AM60"/>
    <mergeCell ref="AN57:AP57"/>
    <mergeCell ref="AN52:AP52"/>
    <mergeCell ref="AN55:AP55"/>
    <mergeCell ref="L45:AO45"/>
    <mergeCell ref="AM47:AN47"/>
    <mergeCell ref="AM49:AP4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s>
  <hyperlinks>
    <hyperlink ref="A55" location="'D1.1 - Stavba - DP04'!C2" display="/" xr:uid="{00000000-0004-0000-0000-000000000000}"/>
    <hyperlink ref="A56" location="'D1.4.1 - Zdravotně techni...'!C2" display="/" xr:uid="{00000000-0004-0000-0000-000001000000}"/>
    <hyperlink ref="A57" location="'D1.4.2 - Chlazení - DP04'!C2" display="/" xr:uid="{00000000-0004-0000-0000-000002000000}"/>
    <hyperlink ref="A58" location="'D1.4.3 - Vzduchotechnika ...'!C2" display="/" xr:uid="{00000000-0004-0000-0000-000003000000}"/>
    <hyperlink ref="A59" location="'D1.4.4 - Elektroinstalace...'!C2" display="/" xr:uid="{00000000-0004-0000-0000-000004000000}"/>
    <hyperlink ref="A60" location="'D1.4.5 - Měření a regulac...'!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54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3"/>
      <c r="M2" s="243"/>
      <c r="N2" s="243"/>
      <c r="O2" s="243"/>
      <c r="P2" s="243"/>
      <c r="Q2" s="243"/>
      <c r="R2" s="243"/>
      <c r="S2" s="243"/>
      <c r="T2" s="243"/>
      <c r="U2" s="243"/>
      <c r="V2" s="243"/>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6" t="str">
        <f>'Rekapitulace stavby'!K6</f>
        <v>Dochlazení administrativních prostor ČNB - DP04 = KR1.5</v>
      </c>
      <c r="F7" s="287"/>
      <c r="G7" s="287"/>
      <c r="H7" s="287"/>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8" t="s">
        <v>103</v>
      </c>
      <c r="F9" s="289"/>
      <c r="G9" s="289"/>
      <c r="H9" s="289"/>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90" t="str">
        <f>'Rekapitulace stavby'!E14</f>
        <v>Vyplň údaj</v>
      </c>
      <c r="F18" s="291"/>
      <c r="G18" s="291"/>
      <c r="H18" s="291"/>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92" t="s">
        <v>105</v>
      </c>
      <c r="F27" s="292"/>
      <c r="G27" s="292"/>
      <c r="H27" s="292"/>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ROUND(J97,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ROUND((SUM(BE97:BE540)),  2)</f>
        <v>0</v>
      </c>
      <c r="G33" s="34"/>
      <c r="H33" s="34"/>
      <c r="I33" s="118">
        <v>0.21</v>
      </c>
      <c r="J33" s="117">
        <f>ROUND(((SUM(BE97:BE540))*I33),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ROUND((SUM(BF97:BF540)),  2)</f>
        <v>0</v>
      </c>
      <c r="G34" s="34"/>
      <c r="H34" s="34"/>
      <c r="I34" s="118">
        <v>0.15</v>
      </c>
      <c r="J34" s="117">
        <f>ROUND(((SUM(BF97:BF540))*I34),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ROUND((SUM(BG97:BG540)),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ROUND((SUM(BH97:BH540)),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ROUND((SUM(BI97:BI540)),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4" t="str">
        <f>E7</f>
        <v>Dochlazení administrativních prostor ČNB - DP04 = KR1.5</v>
      </c>
      <c r="F48" s="285"/>
      <c r="G48" s="285"/>
      <c r="H48" s="285"/>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7" t="str">
        <f>E9</f>
        <v>D1.1 - Stavba - DP04</v>
      </c>
      <c r="F50" s="283"/>
      <c r="G50" s="283"/>
      <c r="H50" s="28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J97</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110</v>
      </c>
      <c r="E60" s="137"/>
      <c r="F60" s="137"/>
      <c r="G60" s="137"/>
      <c r="H60" s="137"/>
      <c r="I60" s="137"/>
      <c r="J60" s="138">
        <f>J98</f>
        <v>0</v>
      </c>
      <c r="K60" s="135"/>
      <c r="L60" s="139"/>
    </row>
    <row r="61" spans="1:47" s="10" customFormat="1" ht="19.899999999999999" customHeight="1">
      <c r="B61" s="140"/>
      <c r="C61" s="141"/>
      <c r="D61" s="142" t="s">
        <v>111</v>
      </c>
      <c r="E61" s="143"/>
      <c r="F61" s="143"/>
      <c r="G61" s="143"/>
      <c r="H61" s="143"/>
      <c r="I61" s="143"/>
      <c r="J61" s="144">
        <f>J99</f>
        <v>0</v>
      </c>
      <c r="K61" s="141"/>
      <c r="L61" s="145"/>
    </row>
    <row r="62" spans="1:47" s="10" customFormat="1" ht="19.899999999999999" customHeight="1">
      <c r="B62" s="140"/>
      <c r="C62" s="141"/>
      <c r="D62" s="142" t="s">
        <v>112</v>
      </c>
      <c r="E62" s="143"/>
      <c r="F62" s="143"/>
      <c r="G62" s="143"/>
      <c r="H62" s="143"/>
      <c r="I62" s="143"/>
      <c r="J62" s="144">
        <f>J141</f>
        <v>0</v>
      </c>
      <c r="K62" s="141"/>
      <c r="L62" s="145"/>
    </row>
    <row r="63" spans="1:47" s="10" customFormat="1" ht="19.899999999999999" customHeight="1">
      <c r="B63" s="140"/>
      <c r="C63" s="141"/>
      <c r="D63" s="142" t="s">
        <v>113</v>
      </c>
      <c r="E63" s="143"/>
      <c r="F63" s="143"/>
      <c r="G63" s="143"/>
      <c r="H63" s="143"/>
      <c r="I63" s="143"/>
      <c r="J63" s="144">
        <f>J219</f>
        <v>0</v>
      </c>
      <c r="K63" s="141"/>
      <c r="L63" s="145"/>
    </row>
    <row r="64" spans="1:47" s="10" customFormat="1" ht="19.899999999999999" customHeight="1">
      <c r="B64" s="140"/>
      <c r="C64" s="141"/>
      <c r="D64" s="142" t="s">
        <v>114</v>
      </c>
      <c r="E64" s="143"/>
      <c r="F64" s="143"/>
      <c r="G64" s="143"/>
      <c r="H64" s="143"/>
      <c r="I64" s="143"/>
      <c r="J64" s="144">
        <f>J316</f>
        <v>0</v>
      </c>
      <c r="K64" s="141"/>
      <c r="L64" s="145"/>
    </row>
    <row r="65" spans="1:31" s="10" customFormat="1" ht="19.899999999999999" customHeight="1">
      <c r="B65" s="140"/>
      <c r="C65" s="141"/>
      <c r="D65" s="142" t="s">
        <v>115</v>
      </c>
      <c r="E65" s="143"/>
      <c r="F65" s="143"/>
      <c r="G65" s="143"/>
      <c r="H65" s="143"/>
      <c r="I65" s="143"/>
      <c r="J65" s="144">
        <f>J328</f>
        <v>0</v>
      </c>
      <c r="K65" s="141"/>
      <c r="L65" s="145"/>
    </row>
    <row r="66" spans="1:31" s="9" customFormat="1" ht="24.95" customHeight="1">
      <c r="B66" s="134"/>
      <c r="C66" s="135"/>
      <c r="D66" s="136" t="s">
        <v>116</v>
      </c>
      <c r="E66" s="137"/>
      <c r="F66" s="137"/>
      <c r="G66" s="137"/>
      <c r="H66" s="137"/>
      <c r="I66" s="137"/>
      <c r="J66" s="138">
        <f>J331</f>
        <v>0</v>
      </c>
      <c r="K66" s="135"/>
      <c r="L66" s="139"/>
    </row>
    <row r="67" spans="1:31" s="10" customFormat="1" ht="19.899999999999999" customHeight="1">
      <c r="B67" s="140"/>
      <c r="C67" s="141"/>
      <c r="D67" s="142" t="s">
        <v>117</v>
      </c>
      <c r="E67" s="143"/>
      <c r="F67" s="143"/>
      <c r="G67" s="143"/>
      <c r="H67" s="143"/>
      <c r="I67" s="143"/>
      <c r="J67" s="144">
        <f>J332</f>
        <v>0</v>
      </c>
      <c r="K67" s="141"/>
      <c r="L67" s="145"/>
    </row>
    <row r="68" spans="1:31" s="10" customFormat="1" ht="19.899999999999999" customHeight="1">
      <c r="B68" s="140"/>
      <c r="C68" s="141"/>
      <c r="D68" s="142" t="s">
        <v>118</v>
      </c>
      <c r="E68" s="143"/>
      <c r="F68" s="143"/>
      <c r="G68" s="143"/>
      <c r="H68" s="143"/>
      <c r="I68" s="143"/>
      <c r="J68" s="144">
        <f>J390</f>
        <v>0</v>
      </c>
      <c r="K68" s="141"/>
      <c r="L68" s="145"/>
    </row>
    <row r="69" spans="1:31" s="10" customFormat="1" ht="19.899999999999999" customHeight="1">
      <c r="B69" s="140"/>
      <c r="C69" s="141"/>
      <c r="D69" s="142" t="s">
        <v>119</v>
      </c>
      <c r="E69" s="143"/>
      <c r="F69" s="143"/>
      <c r="G69" s="143"/>
      <c r="H69" s="143"/>
      <c r="I69" s="143"/>
      <c r="J69" s="144">
        <f>J445</f>
        <v>0</v>
      </c>
      <c r="K69" s="141"/>
      <c r="L69" s="145"/>
    </row>
    <row r="70" spans="1:31" s="10" customFormat="1" ht="19.899999999999999" customHeight="1">
      <c r="B70" s="140"/>
      <c r="C70" s="141"/>
      <c r="D70" s="142" t="s">
        <v>120</v>
      </c>
      <c r="E70" s="143"/>
      <c r="F70" s="143"/>
      <c r="G70" s="143"/>
      <c r="H70" s="143"/>
      <c r="I70" s="143"/>
      <c r="J70" s="144">
        <f>J470</f>
        <v>0</v>
      </c>
      <c r="K70" s="141"/>
      <c r="L70" s="145"/>
    </row>
    <row r="71" spans="1:31" s="10" customFormat="1" ht="19.899999999999999" customHeight="1">
      <c r="B71" s="140"/>
      <c r="C71" s="141"/>
      <c r="D71" s="142" t="s">
        <v>121</v>
      </c>
      <c r="E71" s="143"/>
      <c r="F71" s="143"/>
      <c r="G71" s="143"/>
      <c r="H71" s="143"/>
      <c r="I71" s="143"/>
      <c r="J71" s="144">
        <f>J496</f>
        <v>0</v>
      </c>
      <c r="K71" s="141"/>
      <c r="L71" s="145"/>
    </row>
    <row r="72" spans="1:31" s="9" customFormat="1" ht="24.95" customHeight="1">
      <c r="B72" s="134"/>
      <c r="C72" s="135"/>
      <c r="D72" s="136" t="s">
        <v>122</v>
      </c>
      <c r="E72" s="137"/>
      <c r="F72" s="137"/>
      <c r="G72" s="137"/>
      <c r="H72" s="137"/>
      <c r="I72" s="137"/>
      <c r="J72" s="138">
        <f>J511</f>
        <v>0</v>
      </c>
      <c r="K72" s="135"/>
      <c r="L72" s="139"/>
    </row>
    <row r="73" spans="1:31" s="10" customFormat="1" ht="19.899999999999999" customHeight="1">
      <c r="B73" s="140"/>
      <c r="C73" s="141"/>
      <c r="D73" s="142" t="s">
        <v>123</v>
      </c>
      <c r="E73" s="143"/>
      <c r="F73" s="143"/>
      <c r="G73" s="143"/>
      <c r="H73" s="143"/>
      <c r="I73" s="143"/>
      <c r="J73" s="144">
        <f>J512</f>
        <v>0</v>
      </c>
      <c r="K73" s="141"/>
      <c r="L73" s="145"/>
    </row>
    <row r="74" spans="1:31" s="10" customFormat="1" ht="19.899999999999999" customHeight="1">
      <c r="B74" s="140"/>
      <c r="C74" s="141"/>
      <c r="D74" s="142" t="s">
        <v>124</v>
      </c>
      <c r="E74" s="143"/>
      <c r="F74" s="143"/>
      <c r="G74" s="143"/>
      <c r="H74" s="143"/>
      <c r="I74" s="143"/>
      <c r="J74" s="144">
        <f>J515</f>
        <v>0</v>
      </c>
      <c r="K74" s="141"/>
      <c r="L74" s="145"/>
    </row>
    <row r="75" spans="1:31" s="10" customFormat="1" ht="19.899999999999999" customHeight="1">
      <c r="B75" s="140"/>
      <c r="C75" s="141"/>
      <c r="D75" s="142" t="s">
        <v>125</v>
      </c>
      <c r="E75" s="143"/>
      <c r="F75" s="143"/>
      <c r="G75" s="143"/>
      <c r="H75" s="143"/>
      <c r="I75" s="143"/>
      <c r="J75" s="144">
        <f>J519</f>
        <v>0</v>
      </c>
      <c r="K75" s="141"/>
      <c r="L75" s="145"/>
    </row>
    <row r="76" spans="1:31" s="10" customFormat="1" ht="19.899999999999999" customHeight="1">
      <c r="B76" s="140"/>
      <c r="C76" s="141"/>
      <c r="D76" s="142" t="s">
        <v>126</v>
      </c>
      <c r="E76" s="143"/>
      <c r="F76" s="143"/>
      <c r="G76" s="143"/>
      <c r="H76" s="143"/>
      <c r="I76" s="143"/>
      <c r="J76" s="144">
        <f>J522</f>
        <v>0</v>
      </c>
      <c r="K76" s="141"/>
      <c r="L76" s="145"/>
    </row>
    <row r="77" spans="1:31" s="10" customFormat="1" ht="19.899999999999999" customHeight="1">
      <c r="B77" s="140"/>
      <c r="C77" s="141"/>
      <c r="D77" s="142" t="s">
        <v>127</v>
      </c>
      <c r="E77" s="143"/>
      <c r="F77" s="143"/>
      <c r="G77" s="143"/>
      <c r="H77" s="143"/>
      <c r="I77" s="143"/>
      <c r="J77" s="144">
        <f>J526</f>
        <v>0</v>
      </c>
      <c r="K77" s="141"/>
      <c r="L77" s="145"/>
    </row>
    <row r="78" spans="1:31" s="2" customFormat="1" ht="21.7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6.95" customHeight="1">
      <c r="A79" s="34"/>
      <c r="B79" s="47"/>
      <c r="C79" s="48"/>
      <c r="D79" s="48"/>
      <c r="E79" s="48"/>
      <c r="F79" s="48"/>
      <c r="G79" s="48"/>
      <c r="H79" s="48"/>
      <c r="I79" s="48"/>
      <c r="J79" s="48"/>
      <c r="K79" s="48"/>
      <c r="L79" s="106"/>
      <c r="S79" s="34"/>
      <c r="T79" s="34"/>
      <c r="U79" s="34"/>
      <c r="V79" s="34"/>
      <c r="W79" s="34"/>
      <c r="X79" s="34"/>
      <c r="Y79" s="34"/>
      <c r="Z79" s="34"/>
      <c r="AA79" s="34"/>
      <c r="AB79" s="34"/>
      <c r="AC79" s="34"/>
      <c r="AD79" s="34"/>
      <c r="AE79" s="34"/>
    </row>
    <row r="83" spans="1:31" s="2" customFormat="1" ht="6.95" customHeight="1">
      <c r="A83" s="34"/>
      <c r="B83" s="49"/>
      <c r="C83" s="50"/>
      <c r="D83" s="50"/>
      <c r="E83" s="50"/>
      <c r="F83" s="50"/>
      <c r="G83" s="50"/>
      <c r="H83" s="50"/>
      <c r="I83" s="50"/>
      <c r="J83" s="50"/>
      <c r="K83" s="50"/>
      <c r="L83" s="106"/>
      <c r="S83" s="34"/>
      <c r="T83" s="34"/>
      <c r="U83" s="34"/>
      <c r="V83" s="34"/>
      <c r="W83" s="34"/>
      <c r="X83" s="34"/>
      <c r="Y83" s="34"/>
      <c r="Z83" s="34"/>
      <c r="AA83" s="34"/>
      <c r="AB83" s="34"/>
      <c r="AC83" s="34"/>
      <c r="AD83" s="34"/>
      <c r="AE83" s="34"/>
    </row>
    <row r="84" spans="1:31" s="2" customFormat="1" ht="24.95" customHeight="1">
      <c r="A84" s="34"/>
      <c r="B84" s="35"/>
      <c r="C84" s="23" t="s">
        <v>128</v>
      </c>
      <c r="D84" s="36"/>
      <c r="E84" s="36"/>
      <c r="F84" s="36"/>
      <c r="G84" s="36"/>
      <c r="H84" s="36"/>
      <c r="I84" s="36"/>
      <c r="J84" s="36"/>
      <c r="K84" s="36"/>
      <c r="L84" s="106"/>
      <c r="S84" s="34"/>
      <c r="T84" s="34"/>
      <c r="U84" s="34"/>
      <c r="V84" s="34"/>
      <c r="W84" s="34"/>
      <c r="X84" s="34"/>
      <c r="Y84" s="34"/>
      <c r="Z84" s="34"/>
      <c r="AA84" s="34"/>
      <c r="AB84" s="34"/>
      <c r="AC84" s="34"/>
      <c r="AD84" s="34"/>
      <c r="AE84" s="34"/>
    </row>
    <row r="85" spans="1:31"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31" s="2" customFormat="1" ht="12" customHeight="1">
      <c r="A86" s="34"/>
      <c r="B86" s="35"/>
      <c r="C86" s="29" t="s">
        <v>15</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16.5" customHeight="1">
      <c r="A87" s="34"/>
      <c r="B87" s="35"/>
      <c r="C87" s="36"/>
      <c r="D87" s="36"/>
      <c r="E87" s="284" t="str">
        <f>E7</f>
        <v>Dochlazení administrativních prostor ČNB - DP04 = KR1.5</v>
      </c>
      <c r="F87" s="285"/>
      <c r="G87" s="285"/>
      <c r="H87" s="285"/>
      <c r="I87" s="36"/>
      <c r="J87" s="36"/>
      <c r="K87" s="36"/>
      <c r="L87" s="106"/>
      <c r="S87" s="34"/>
      <c r="T87" s="34"/>
      <c r="U87" s="34"/>
      <c r="V87" s="34"/>
      <c r="W87" s="34"/>
      <c r="X87" s="34"/>
      <c r="Y87" s="34"/>
      <c r="Z87" s="34"/>
      <c r="AA87" s="34"/>
      <c r="AB87" s="34"/>
      <c r="AC87" s="34"/>
      <c r="AD87" s="34"/>
      <c r="AE87" s="34"/>
    </row>
    <row r="88" spans="1:31" s="2" customFormat="1" ht="12" customHeight="1">
      <c r="A88" s="34"/>
      <c r="B88" s="35"/>
      <c r="C88" s="29" t="s">
        <v>102</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16.5" customHeight="1">
      <c r="A89" s="34"/>
      <c r="B89" s="35"/>
      <c r="C89" s="36"/>
      <c r="D89" s="36"/>
      <c r="E89" s="267" t="str">
        <f>E9</f>
        <v>D1.1 - Stavba - DP04</v>
      </c>
      <c r="F89" s="283"/>
      <c r="G89" s="283"/>
      <c r="H89" s="283"/>
      <c r="I89" s="36"/>
      <c r="J89" s="36"/>
      <c r="K89" s="36"/>
      <c r="L89" s="106"/>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2" customHeight="1">
      <c r="A91" s="34"/>
      <c r="B91" s="35"/>
      <c r="C91" s="29" t="s">
        <v>21</v>
      </c>
      <c r="D91" s="36"/>
      <c r="E91" s="36"/>
      <c r="F91" s="27" t="str">
        <f>F12</f>
        <v>Česká národní banka, Na příkopě 864/28, 110 00 Pra</v>
      </c>
      <c r="G91" s="36"/>
      <c r="H91" s="36"/>
      <c r="I91" s="29" t="s">
        <v>23</v>
      </c>
      <c r="J91" s="59" t="str">
        <f>IF(J12="","",J12)</f>
        <v>1. 5. 2023</v>
      </c>
      <c r="K91" s="36"/>
      <c r="L91" s="106"/>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5.2" customHeight="1">
      <c r="A93" s="34"/>
      <c r="B93" s="35"/>
      <c r="C93" s="29" t="s">
        <v>25</v>
      </c>
      <c r="D93" s="36"/>
      <c r="E93" s="36"/>
      <c r="F93" s="27" t="str">
        <f>E15</f>
        <v>ČESKÁ NÁRODNÍ BANKA</v>
      </c>
      <c r="G93" s="36"/>
      <c r="H93" s="36"/>
      <c r="I93" s="29" t="s">
        <v>33</v>
      </c>
      <c r="J93" s="32" t="str">
        <f>E21</f>
        <v>Bohemik s.r.o.</v>
      </c>
      <c r="K93" s="36"/>
      <c r="L93" s="106"/>
      <c r="S93" s="34"/>
      <c r="T93" s="34"/>
      <c r="U93" s="34"/>
      <c r="V93" s="34"/>
      <c r="W93" s="34"/>
      <c r="X93" s="34"/>
      <c r="Y93" s="34"/>
      <c r="Z93" s="34"/>
      <c r="AA93" s="34"/>
      <c r="AB93" s="34"/>
      <c r="AC93" s="34"/>
      <c r="AD93" s="34"/>
      <c r="AE93" s="34"/>
    </row>
    <row r="94" spans="1:31" s="2" customFormat="1" ht="25.7" customHeight="1">
      <c r="A94" s="34"/>
      <c r="B94" s="35"/>
      <c r="C94" s="29" t="s">
        <v>31</v>
      </c>
      <c r="D94" s="36"/>
      <c r="E94" s="36"/>
      <c r="F94" s="27" t="str">
        <f>IF(E18="","",E18)</f>
        <v>Vyplň údaj</v>
      </c>
      <c r="G94" s="36"/>
      <c r="H94" s="36"/>
      <c r="I94" s="29" t="s">
        <v>38</v>
      </c>
      <c r="J94" s="32" t="str">
        <f>E24</f>
        <v>Ing. Zdeněk Edlman, B.Hudová</v>
      </c>
      <c r="K94" s="36"/>
      <c r="L94" s="106"/>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106"/>
      <c r="S95" s="34"/>
      <c r="T95" s="34"/>
      <c r="U95" s="34"/>
      <c r="V95" s="34"/>
      <c r="W95" s="34"/>
      <c r="X95" s="34"/>
      <c r="Y95" s="34"/>
      <c r="Z95" s="34"/>
      <c r="AA95" s="34"/>
      <c r="AB95" s="34"/>
      <c r="AC95" s="34"/>
      <c r="AD95" s="34"/>
      <c r="AE95" s="34"/>
    </row>
    <row r="96" spans="1:31" s="11" customFormat="1" ht="29.25" customHeight="1">
      <c r="A96" s="146"/>
      <c r="B96" s="147"/>
      <c r="C96" s="148" t="s">
        <v>129</v>
      </c>
      <c r="D96" s="149" t="s">
        <v>60</v>
      </c>
      <c r="E96" s="149" t="s">
        <v>56</v>
      </c>
      <c r="F96" s="149" t="s">
        <v>57</v>
      </c>
      <c r="G96" s="149" t="s">
        <v>130</v>
      </c>
      <c r="H96" s="149" t="s">
        <v>131</v>
      </c>
      <c r="I96" s="149" t="s">
        <v>132</v>
      </c>
      <c r="J96" s="149" t="s">
        <v>108</v>
      </c>
      <c r="K96" s="150" t="s">
        <v>133</v>
      </c>
      <c r="L96" s="151"/>
      <c r="M96" s="68" t="s">
        <v>18</v>
      </c>
      <c r="N96" s="69" t="s">
        <v>45</v>
      </c>
      <c r="O96" s="69" t="s">
        <v>134</v>
      </c>
      <c r="P96" s="69" t="s">
        <v>135</v>
      </c>
      <c r="Q96" s="69" t="s">
        <v>136</v>
      </c>
      <c r="R96" s="69" t="s">
        <v>137</v>
      </c>
      <c r="S96" s="69" t="s">
        <v>138</v>
      </c>
      <c r="T96" s="70" t="s">
        <v>139</v>
      </c>
      <c r="U96" s="146"/>
      <c r="V96" s="146"/>
      <c r="W96" s="146"/>
      <c r="X96" s="146"/>
      <c r="Y96" s="146"/>
      <c r="Z96" s="146"/>
      <c r="AA96" s="146"/>
      <c r="AB96" s="146"/>
      <c r="AC96" s="146"/>
      <c r="AD96" s="146"/>
      <c r="AE96" s="146"/>
    </row>
    <row r="97" spans="1:65" s="2" customFormat="1" ht="22.9" customHeight="1">
      <c r="A97" s="34"/>
      <c r="B97" s="35"/>
      <c r="C97" s="75" t="s">
        <v>140</v>
      </c>
      <c r="D97" s="36"/>
      <c r="E97" s="36"/>
      <c r="F97" s="36"/>
      <c r="G97" s="36"/>
      <c r="H97" s="36"/>
      <c r="I97" s="36"/>
      <c r="J97" s="152">
        <f>BK97</f>
        <v>0</v>
      </c>
      <c r="K97" s="36"/>
      <c r="L97" s="39"/>
      <c r="M97" s="71"/>
      <c r="N97" s="153"/>
      <c r="O97" s="72"/>
      <c r="P97" s="154">
        <f>P98+P331+P511</f>
        <v>0</v>
      </c>
      <c r="Q97" s="72"/>
      <c r="R97" s="154">
        <f>R98+R331+R511</f>
        <v>11.8652151</v>
      </c>
      <c r="S97" s="72"/>
      <c r="T97" s="155">
        <f>T98+T331+T511</f>
        <v>13.385077000000003</v>
      </c>
      <c r="U97" s="34"/>
      <c r="V97" s="34"/>
      <c r="W97" s="34"/>
      <c r="X97" s="34"/>
      <c r="Y97" s="34"/>
      <c r="Z97" s="34"/>
      <c r="AA97" s="34"/>
      <c r="AB97" s="34"/>
      <c r="AC97" s="34"/>
      <c r="AD97" s="34"/>
      <c r="AE97" s="34"/>
      <c r="AT97" s="17" t="s">
        <v>74</v>
      </c>
      <c r="AU97" s="17" t="s">
        <v>109</v>
      </c>
      <c r="BK97" s="156">
        <f>BK98+BK331+BK511</f>
        <v>0</v>
      </c>
    </row>
    <row r="98" spans="1:65" s="12" customFormat="1" ht="25.9" customHeight="1">
      <c r="B98" s="157"/>
      <c r="C98" s="158"/>
      <c r="D98" s="159" t="s">
        <v>74</v>
      </c>
      <c r="E98" s="160" t="s">
        <v>141</v>
      </c>
      <c r="F98" s="160" t="s">
        <v>142</v>
      </c>
      <c r="G98" s="158"/>
      <c r="H98" s="158"/>
      <c r="I98" s="161"/>
      <c r="J98" s="162">
        <f>BK98</f>
        <v>0</v>
      </c>
      <c r="K98" s="158"/>
      <c r="L98" s="163"/>
      <c r="M98" s="164"/>
      <c r="N98" s="165"/>
      <c r="O98" s="165"/>
      <c r="P98" s="166">
        <f>P99+P141+P219+P316+P328</f>
        <v>0</v>
      </c>
      <c r="Q98" s="165"/>
      <c r="R98" s="166">
        <f>R99+R141+R219+R316+R328</f>
        <v>7.5074335000000012</v>
      </c>
      <c r="S98" s="165"/>
      <c r="T98" s="167">
        <f>T99+T141+T219+T316+T328</f>
        <v>10.733360000000001</v>
      </c>
      <c r="AR98" s="168" t="s">
        <v>83</v>
      </c>
      <c r="AT98" s="169" t="s">
        <v>74</v>
      </c>
      <c r="AU98" s="169" t="s">
        <v>75</v>
      </c>
      <c r="AY98" s="168" t="s">
        <v>143</v>
      </c>
      <c r="BK98" s="170">
        <f>BK99+BK141+BK219+BK316+BK328</f>
        <v>0</v>
      </c>
    </row>
    <row r="99" spans="1:65" s="12" customFormat="1" ht="22.9" customHeight="1">
      <c r="B99" s="157"/>
      <c r="C99" s="158"/>
      <c r="D99" s="159" t="s">
        <v>74</v>
      </c>
      <c r="E99" s="171" t="s">
        <v>144</v>
      </c>
      <c r="F99" s="171" t="s">
        <v>145</v>
      </c>
      <c r="G99" s="158"/>
      <c r="H99" s="158"/>
      <c r="I99" s="161"/>
      <c r="J99" s="172">
        <f>BK99</f>
        <v>0</v>
      </c>
      <c r="K99" s="158"/>
      <c r="L99" s="163"/>
      <c r="M99" s="164"/>
      <c r="N99" s="165"/>
      <c r="O99" s="165"/>
      <c r="P99" s="166">
        <f>SUM(P100:P140)</f>
        <v>0</v>
      </c>
      <c r="Q99" s="165"/>
      <c r="R99" s="166">
        <f>SUM(R100:R140)</f>
        <v>1.7727140000000001</v>
      </c>
      <c r="S99" s="165"/>
      <c r="T99" s="167">
        <f>SUM(T100:T140)</f>
        <v>0</v>
      </c>
      <c r="AR99" s="168" t="s">
        <v>83</v>
      </c>
      <c r="AT99" s="169" t="s">
        <v>74</v>
      </c>
      <c r="AU99" s="169" t="s">
        <v>83</v>
      </c>
      <c r="AY99" s="168" t="s">
        <v>143</v>
      </c>
      <c r="BK99" s="170">
        <f>SUM(BK100:BK140)</f>
        <v>0</v>
      </c>
    </row>
    <row r="100" spans="1:65" s="2" customFormat="1" ht="37.9" customHeight="1">
      <c r="A100" s="34"/>
      <c r="B100" s="35"/>
      <c r="C100" s="173" t="s">
        <v>83</v>
      </c>
      <c r="D100" s="173" t="s">
        <v>146</v>
      </c>
      <c r="E100" s="174" t="s">
        <v>147</v>
      </c>
      <c r="F100" s="175" t="s">
        <v>148</v>
      </c>
      <c r="G100" s="176" t="s">
        <v>149</v>
      </c>
      <c r="H100" s="177">
        <v>0.05</v>
      </c>
      <c r="I100" s="178"/>
      <c r="J100" s="177">
        <f>ROUND((ROUND(I100,2))*(ROUND(H100,2)),2)</f>
        <v>0</v>
      </c>
      <c r="K100" s="175" t="s">
        <v>150</v>
      </c>
      <c r="L100" s="39"/>
      <c r="M100" s="179" t="s">
        <v>18</v>
      </c>
      <c r="N100" s="180" t="s">
        <v>46</v>
      </c>
      <c r="O100" s="64"/>
      <c r="P100" s="181">
        <f>O100*H100</f>
        <v>0</v>
      </c>
      <c r="Q100" s="181">
        <v>1.9539999999999998E-2</v>
      </c>
      <c r="R100" s="181">
        <f>Q100*H100</f>
        <v>9.77E-4</v>
      </c>
      <c r="S100" s="181">
        <v>0</v>
      </c>
      <c r="T100" s="182">
        <f>S100*H100</f>
        <v>0</v>
      </c>
      <c r="U100" s="34"/>
      <c r="V100" s="34"/>
      <c r="W100" s="34"/>
      <c r="X100" s="34"/>
      <c r="Y100" s="34"/>
      <c r="Z100" s="34"/>
      <c r="AA100" s="34"/>
      <c r="AB100" s="34"/>
      <c r="AC100" s="34"/>
      <c r="AD100" s="34"/>
      <c r="AE100" s="34"/>
      <c r="AR100" s="183" t="s">
        <v>151</v>
      </c>
      <c r="AT100" s="183" t="s">
        <v>146</v>
      </c>
      <c r="AU100" s="183" t="s">
        <v>85</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151</v>
      </c>
      <c r="BM100" s="183" t="s">
        <v>152</v>
      </c>
    </row>
    <row r="101" spans="1:65" s="2" customFormat="1">
      <c r="A101" s="34"/>
      <c r="B101" s="35"/>
      <c r="C101" s="36"/>
      <c r="D101" s="185" t="s">
        <v>153</v>
      </c>
      <c r="E101" s="36"/>
      <c r="F101" s="186" t="s">
        <v>154</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85</v>
      </c>
    </row>
    <row r="102" spans="1:65" s="2" customFormat="1" ht="24.2" customHeight="1">
      <c r="A102" s="34"/>
      <c r="B102" s="35"/>
      <c r="C102" s="190" t="s">
        <v>85</v>
      </c>
      <c r="D102" s="190" t="s">
        <v>155</v>
      </c>
      <c r="E102" s="191" t="s">
        <v>156</v>
      </c>
      <c r="F102" s="192" t="s">
        <v>157</v>
      </c>
      <c r="G102" s="193" t="s">
        <v>149</v>
      </c>
      <c r="H102" s="194">
        <v>0.05</v>
      </c>
      <c r="I102" s="195"/>
      <c r="J102" s="194">
        <f>ROUND((ROUND(I102,2))*(ROUND(H102,2)),2)</f>
        <v>0</v>
      </c>
      <c r="K102" s="192" t="s">
        <v>150</v>
      </c>
      <c r="L102" s="196"/>
      <c r="M102" s="197" t="s">
        <v>18</v>
      </c>
      <c r="N102" s="198" t="s">
        <v>46</v>
      </c>
      <c r="O102" s="64"/>
      <c r="P102" s="181">
        <f>O102*H102</f>
        <v>0</v>
      </c>
      <c r="Q102" s="181">
        <v>1</v>
      </c>
      <c r="R102" s="181">
        <f>Q102*H102</f>
        <v>0.05</v>
      </c>
      <c r="S102" s="181">
        <v>0</v>
      </c>
      <c r="T102" s="182">
        <f>S102*H102</f>
        <v>0</v>
      </c>
      <c r="U102" s="34"/>
      <c r="V102" s="34"/>
      <c r="W102" s="34"/>
      <c r="X102" s="34"/>
      <c r="Y102" s="34"/>
      <c r="Z102" s="34"/>
      <c r="AA102" s="34"/>
      <c r="AB102" s="34"/>
      <c r="AC102" s="34"/>
      <c r="AD102" s="34"/>
      <c r="AE102" s="34"/>
      <c r="AR102" s="183" t="s">
        <v>158</v>
      </c>
      <c r="AT102" s="183" t="s">
        <v>155</v>
      </c>
      <c r="AU102" s="183" t="s">
        <v>85</v>
      </c>
      <c r="AY102" s="17" t="s">
        <v>143</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151</v>
      </c>
      <c r="BM102" s="183" t="s">
        <v>159</v>
      </c>
    </row>
    <row r="103" spans="1:65" s="13" customFormat="1">
      <c r="B103" s="199"/>
      <c r="C103" s="200"/>
      <c r="D103" s="201" t="s">
        <v>160</v>
      </c>
      <c r="E103" s="202" t="s">
        <v>18</v>
      </c>
      <c r="F103" s="203" t="s">
        <v>161</v>
      </c>
      <c r="G103" s="200"/>
      <c r="H103" s="204">
        <v>0.01</v>
      </c>
      <c r="I103" s="205"/>
      <c r="J103" s="200"/>
      <c r="K103" s="200"/>
      <c r="L103" s="206"/>
      <c r="M103" s="207"/>
      <c r="N103" s="208"/>
      <c r="O103" s="208"/>
      <c r="P103" s="208"/>
      <c r="Q103" s="208"/>
      <c r="R103" s="208"/>
      <c r="S103" s="208"/>
      <c r="T103" s="209"/>
      <c r="AT103" s="210" t="s">
        <v>160</v>
      </c>
      <c r="AU103" s="210" t="s">
        <v>85</v>
      </c>
      <c r="AV103" s="13" t="s">
        <v>85</v>
      </c>
      <c r="AW103" s="13" t="s">
        <v>37</v>
      </c>
      <c r="AX103" s="13" t="s">
        <v>75</v>
      </c>
      <c r="AY103" s="210" t="s">
        <v>143</v>
      </c>
    </row>
    <row r="104" spans="1:65" s="13" customFormat="1">
      <c r="B104" s="199"/>
      <c r="C104" s="200"/>
      <c r="D104" s="201" t="s">
        <v>160</v>
      </c>
      <c r="E104" s="202" t="s">
        <v>18</v>
      </c>
      <c r="F104" s="203" t="s">
        <v>162</v>
      </c>
      <c r="G104" s="200"/>
      <c r="H104" s="204">
        <v>0.01</v>
      </c>
      <c r="I104" s="205"/>
      <c r="J104" s="200"/>
      <c r="K104" s="200"/>
      <c r="L104" s="206"/>
      <c r="M104" s="207"/>
      <c r="N104" s="208"/>
      <c r="O104" s="208"/>
      <c r="P104" s="208"/>
      <c r="Q104" s="208"/>
      <c r="R104" s="208"/>
      <c r="S104" s="208"/>
      <c r="T104" s="209"/>
      <c r="AT104" s="210" t="s">
        <v>160</v>
      </c>
      <c r="AU104" s="210" t="s">
        <v>85</v>
      </c>
      <c r="AV104" s="13" t="s">
        <v>85</v>
      </c>
      <c r="AW104" s="13" t="s">
        <v>37</v>
      </c>
      <c r="AX104" s="13" t="s">
        <v>75</v>
      </c>
      <c r="AY104" s="210" t="s">
        <v>143</v>
      </c>
    </row>
    <row r="105" spans="1:65" s="13" customFormat="1">
      <c r="B105" s="199"/>
      <c r="C105" s="200"/>
      <c r="D105" s="201" t="s">
        <v>160</v>
      </c>
      <c r="E105" s="202" t="s">
        <v>18</v>
      </c>
      <c r="F105" s="203" t="s">
        <v>163</v>
      </c>
      <c r="G105" s="200"/>
      <c r="H105" s="204">
        <v>0.01</v>
      </c>
      <c r="I105" s="205"/>
      <c r="J105" s="200"/>
      <c r="K105" s="200"/>
      <c r="L105" s="206"/>
      <c r="M105" s="207"/>
      <c r="N105" s="208"/>
      <c r="O105" s="208"/>
      <c r="P105" s="208"/>
      <c r="Q105" s="208"/>
      <c r="R105" s="208"/>
      <c r="S105" s="208"/>
      <c r="T105" s="209"/>
      <c r="AT105" s="210" t="s">
        <v>160</v>
      </c>
      <c r="AU105" s="210" t="s">
        <v>85</v>
      </c>
      <c r="AV105" s="13" t="s">
        <v>85</v>
      </c>
      <c r="AW105" s="13" t="s">
        <v>37</v>
      </c>
      <c r="AX105" s="13" t="s">
        <v>75</v>
      </c>
      <c r="AY105" s="210" t="s">
        <v>143</v>
      </c>
    </row>
    <row r="106" spans="1:65" s="13" customFormat="1">
      <c r="B106" s="199"/>
      <c r="C106" s="200"/>
      <c r="D106" s="201" t="s">
        <v>160</v>
      </c>
      <c r="E106" s="202" t="s">
        <v>18</v>
      </c>
      <c r="F106" s="203" t="s">
        <v>164</v>
      </c>
      <c r="G106" s="200"/>
      <c r="H106" s="204">
        <v>0.01</v>
      </c>
      <c r="I106" s="205"/>
      <c r="J106" s="200"/>
      <c r="K106" s="200"/>
      <c r="L106" s="206"/>
      <c r="M106" s="207"/>
      <c r="N106" s="208"/>
      <c r="O106" s="208"/>
      <c r="P106" s="208"/>
      <c r="Q106" s="208"/>
      <c r="R106" s="208"/>
      <c r="S106" s="208"/>
      <c r="T106" s="209"/>
      <c r="AT106" s="210" t="s">
        <v>160</v>
      </c>
      <c r="AU106" s="210" t="s">
        <v>85</v>
      </c>
      <c r="AV106" s="13" t="s">
        <v>85</v>
      </c>
      <c r="AW106" s="13" t="s">
        <v>37</v>
      </c>
      <c r="AX106" s="13" t="s">
        <v>75</v>
      </c>
      <c r="AY106" s="210" t="s">
        <v>143</v>
      </c>
    </row>
    <row r="107" spans="1:65" s="13" customFormat="1">
      <c r="B107" s="199"/>
      <c r="C107" s="200"/>
      <c r="D107" s="201" t="s">
        <v>160</v>
      </c>
      <c r="E107" s="202" t="s">
        <v>18</v>
      </c>
      <c r="F107" s="203" t="s">
        <v>165</v>
      </c>
      <c r="G107" s="200"/>
      <c r="H107" s="204">
        <v>0.01</v>
      </c>
      <c r="I107" s="205"/>
      <c r="J107" s="200"/>
      <c r="K107" s="200"/>
      <c r="L107" s="206"/>
      <c r="M107" s="207"/>
      <c r="N107" s="208"/>
      <c r="O107" s="208"/>
      <c r="P107" s="208"/>
      <c r="Q107" s="208"/>
      <c r="R107" s="208"/>
      <c r="S107" s="208"/>
      <c r="T107" s="209"/>
      <c r="AT107" s="210" t="s">
        <v>160</v>
      </c>
      <c r="AU107" s="210" t="s">
        <v>85</v>
      </c>
      <c r="AV107" s="13" t="s">
        <v>85</v>
      </c>
      <c r="AW107" s="13" t="s">
        <v>37</v>
      </c>
      <c r="AX107" s="13" t="s">
        <v>75</v>
      </c>
      <c r="AY107" s="210" t="s">
        <v>143</v>
      </c>
    </row>
    <row r="108" spans="1:65" s="14" customFormat="1">
      <c r="B108" s="211"/>
      <c r="C108" s="212"/>
      <c r="D108" s="201" t="s">
        <v>160</v>
      </c>
      <c r="E108" s="213" t="s">
        <v>18</v>
      </c>
      <c r="F108" s="214" t="s">
        <v>166</v>
      </c>
      <c r="G108" s="212"/>
      <c r="H108" s="215">
        <v>0.05</v>
      </c>
      <c r="I108" s="216"/>
      <c r="J108" s="212"/>
      <c r="K108" s="212"/>
      <c r="L108" s="217"/>
      <c r="M108" s="218"/>
      <c r="N108" s="219"/>
      <c r="O108" s="219"/>
      <c r="P108" s="219"/>
      <c r="Q108" s="219"/>
      <c r="R108" s="219"/>
      <c r="S108" s="219"/>
      <c r="T108" s="220"/>
      <c r="AT108" s="221" t="s">
        <v>160</v>
      </c>
      <c r="AU108" s="221" t="s">
        <v>85</v>
      </c>
      <c r="AV108" s="14" t="s">
        <v>151</v>
      </c>
      <c r="AW108" s="14" t="s">
        <v>37</v>
      </c>
      <c r="AX108" s="14" t="s">
        <v>83</v>
      </c>
      <c r="AY108" s="221" t="s">
        <v>143</v>
      </c>
    </row>
    <row r="109" spans="1:65" s="2" customFormat="1" ht="37.9" customHeight="1">
      <c r="A109" s="34"/>
      <c r="B109" s="35"/>
      <c r="C109" s="173" t="s">
        <v>144</v>
      </c>
      <c r="D109" s="173" t="s">
        <v>146</v>
      </c>
      <c r="E109" s="174" t="s">
        <v>167</v>
      </c>
      <c r="F109" s="175" t="s">
        <v>168</v>
      </c>
      <c r="G109" s="176" t="s">
        <v>169</v>
      </c>
      <c r="H109" s="177">
        <v>5</v>
      </c>
      <c r="I109" s="178"/>
      <c r="J109" s="177">
        <f>ROUND((ROUND(I109,2))*(ROUND(H109,2)),2)</f>
        <v>0</v>
      </c>
      <c r="K109" s="175" t="s">
        <v>150</v>
      </c>
      <c r="L109" s="39"/>
      <c r="M109" s="179" t="s">
        <v>18</v>
      </c>
      <c r="N109" s="180" t="s">
        <v>46</v>
      </c>
      <c r="O109" s="64"/>
      <c r="P109" s="181">
        <f>O109*H109</f>
        <v>0</v>
      </c>
      <c r="Q109" s="181">
        <v>1.218E-2</v>
      </c>
      <c r="R109" s="181">
        <f>Q109*H109</f>
        <v>6.0899999999999996E-2</v>
      </c>
      <c r="S109" s="181">
        <v>0</v>
      </c>
      <c r="T109" s="182">
        <f>S109*H109</f>
        <v>0</v>
      </c>
      <c r="U109" s="34"/>
      <c r="V109" s="34"/>
      <c r="W109" s="34"/>
      <c r="X109" s="34"/>
      <c r="Y109" s="34"/>
      <c r="Z109" s="34"/>
      <c r="AA109" s="34"/>
      <c r="AB109" s="34"/>
      <c r="AC109" s="34"/>
      <c r="AD109" s="34"/>
      <c r="AE109" s="34"/>
      <c r="AR109" s="183" t="s">
        <v>151</v>
      </c>
      <c r="AT109" s="183" t="s">
        <v>146</v>
      </c>
      <c r="AU109" s="183" t="s">
        <v>85</v>
      </c>
      <c r="AY109" s="17" t="s">
        <v>143</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151</v>
      </c>
      <c r="BM109" s="183" t="s">
        <v>170</v>
      </c>
    </row>
    <row r="110" spans="1:65" s="2" customFormat="1">
      <c r="A110" s="34"/>
      <c r="B110" s="35"/>
      <c r="C110" s="36"/>
      <c r="D110" s="185" t="s">
        <v>153</v>
      </c>
      <c r="E110" s="36"/>
      <c r="F110" s="186" t="s">
        <v>171</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153</v>
      </c>
      <c r="AU110" s="17" t="s">
        <v>85</v>
      </c>
    </row>
    <row r="111" spans="1:65" s="13" customFormat="1">
      <c r="B111" s="199"/>
      <c r="C111" s="200"/>
      <c r="D111" s="201" t="s">
        <v>160</v>
      </c>
      <c r="E111" s="202" t="s">
        <v>18</v>
      </c>
      <c r="F111" s="203" t="s">
        <v>172</v>
      </c>
      <c r="G111" s="200"/>
      <c r="H111" s="204">
        <v>1</v>
      </c>
      <c r="I111" s="205"/>
      <c r="J111" s="200"/>
      <c r="K111" s="200"/>
      <c r="L111" s="206"/>
      <c r="M111" s="207"/>
      <c r="N111" s="208"/>
      <c r="O111" s="208"/>
      <c r="P111" s="208"/>
      <c r="Q111" s="208"/>
      <c r="R111" s="208"/>
      <c r="S111" s="208"/>
      <c r="T111" s="209"/>
      <c r="AT111" s="210" t="s">
        <v>160</v>
      </c>
      <c r="AU111" s="210" t="s">
        <v>85</v>
      </c>
      <c r="AV111" s="13" t="s">
        <v>85</v>
      </c>
      <c r="AW111" s="13" t="s">
        <v>37</v>
      </c>
      <c r="AX111" s="13" t="s">
        <v>75</v>
      </c>
      <c r="AY111" s="210" t="s">
        <v>143</v>
      </c>
    </row>
    <row r="112" spans="1:65" s="13" customFormat="1">
      <c r="B112" s="199"/>
      <c r="C112" s="200"/>
      <c r="D112" s="201" t="s">
        <v>160</v>
      </c>
      <c r="E112" s="202" t="s">
        <v>18</v>
      </c>
      <c r="F112" s="203" t="s">
        <v>173</v>
      </c>
      <c r="G112" s="200"/>
      <c r="H112" s="204">
        <v>4</v>
      </c>
      <c r="I112" s="205"/>
      <c r="J112" s="200"/>
      <c r="K112" s="200"/>
      <c r="L112" s="206"/>
      <c r="M112" s="207"/>
      <c r="N112" s="208"/>
      <c r="O112" s="208"/>
      <c r="P112" s="208"/>
      <c r="Q112" s="208"/>
      <c r="R112" s="208"/>
      <c r="S112" s="208"/>
      <c r="T112" s="209"/>
      <c r="AT112" s="210" t="s">
        <v>160</v>
      </c>
      <c r="AU112" s="210" t="s">
        <v>85</v>
      </c>
      <c r="AV112" s="13" t="s">
        <v>85</v>
      </c>
      <c r="AW112" s="13" t="s">
        <v>37</v>
      </c>
      <c r="AX112" s="13" t="s">
        <v>75</v>
      </c>
      <c r="AY112" s="210" t="s">
        <v>143</v>
      </c>
    </row>
    <row r="113" spans="1:65" s="14" customFormat="1">
      <c r="B113" s="211"/>
      <c r="C113" s="212"/>
      <c r="D113" s="201" t="s">
        <v>160</v>
      </c>
      <c r="E113" s="213" t="s">
        <v>18</v>
      </c>
      <c r="F113" s="214" t="s">
        <v>166</v>
      </c>
      <c r="G113" s="212"/>
      <c r="H113" s="215">
        <v>5</v>
      </c>
      <c r="I113" s="216"/>
      <c r="J113" s="212"/>
      <c r="K113" s="212"/>
      <c r="L113" s="217"/>
      <c r="M113" s="218"/>
      <c r="N113" s="219"/>
      <c r="O113" s="219"/>
      <c r="P113" s="219"/>
      <c r="Q113" s="219"/>
      <c r="R113" s="219"/>
      <c r="S113" s="219"/>
      <c r="T113" s="220"/>
      <c r="AT113" s="221" t="s">
        <v>160</v>
      </c>
      <c r="AU113" s="221" t="s">
        <v>85</v>
      </c>
      <c r="AV113" s="14" t="s">
        <v>151</v>
      </c>
      <c r="AW113" s="14" t="s">
        <v>37</v>
      </c>
      <c r="AX113" s="14" t="s">
        <v>83</v>
      </c>
      <c r="AY113" s="221" t="s">
        <v>143</v>
      </c>
    </row>
    <row r="114" spans="1:65" s="2" customFormat="1" ht="37.9" customHeight="1">
      <c r="A114" s="34"/>
      <c r="B114" s="35"/>
      <c r="C114" s="173" t="s">
        <v>151</v>
      </c>
      <c r="D114" s="173" t="s">
        <v>146</v>
      </c>
      <c r="E114" s="174" t="s">
        <v>174</v>
      </c>
      <c r="F114" s="175" t="s">
        <v>175</v>
      </c>
      <c r="G114" s="176" t="s">
        <v>169</v>
      </c>
      <c r="H114" s="177">
        <v>18</v>
      </c>
      <c r="I114" s="178"/>
      <c r="J114" s="177">
        <f>ROUND((ROUND(I114,2))*(ROUND(H114,2)),2)</f>
        <v>0</v>
      </c>
      <c r="K114" s="175" t="s">
        <v>150</v>
      </c>
      <c r="L114" s="39"/>
      <c r="M114" s="179" t="s">
        <v>18</v>
      </c>
      <c r="N114" s="180" t="s">
        <v>46</v>
      </c>
      <c r="O114" s="64"/>
      <c r="P114" s="181">
        <f>O114*H114</f>
        <v>0</v>
      </c>
      <c r="Q114" s="181">
        <v>2.3910000000000001E-2</v>
      </c>
      <c r="R114" s="181">
        <f>Q114*H114</f>
        <v>0.43037999999999998</v>
      </c>
      <c r="S114" s="181">
        <v>0</v>
      </c>
      <c r="T114" s="182">
        <f>S114*H114</f>
        <v>0</v>
      </c>
      <c r="U114" s="34"/>
      <c r="V114" s="34"/>
      <c r="W114" s="34"/>
      <c r="X114" s="34"/>
      <c r="Y114" s="34"/>
      <c r="Z114" s="34"/>
      <c r="AA114" s="34"/>
      <c r="AB114" s="34"/>
      <c r="AC114" s="34"/>
      <c r="AD114" s="34"/>
      <c r="AE114" s="34"/>
      <c r="AR114" s="183" t="s">
        <v>151</v>
      </c>
      <c r="AT114" s="183" t="s">
        <v>146</v>
      </c>
      <c r="AU114" s="183" t="s">
        <v>85</v>
      </c>
      <c r="AY114" s="17" t="s">
        <v>143</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151</v>
      </c>
      <c r="BM114" s="183" t="s">
        <v>176</v>
      </c>
    </row>
    <row r="115" spans="1:65" s="2" customFormat="1">
      <c r="A115" s="34"/>
      <c r="B115" s="35"/>
      <c r="C115" s="36"/>
      <c r="D115" s="185" t="s">
        <v>153</v>
      </c>
      <c r="E115" s="36"/>
      <c r="F115" s="186" t="s">
        <v>177</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153</v>
      </c>
      <c r="AU115" s="17" t="s">
        <v>85</v>
      </c>
    </row>
    <row r="116" spans="1:65" s="13" customFormat="1">
      <c r="B116" s="199"/>
      <c r="C116" s="200"/>
      <c r="D116" s="201" t="s">
        <v>160</v>
      </c>
      <c r="E116" s="202" t="s">
        <v>18</v>
      </c>
      <c r="F116" s="203" t="s">
        <v>178</v>
      </c>
      <c r="G116" s="200"/>
      <c r="H116" s="204">
        <v>3</v>
      </c>
      <c r="I116" s="205"/>
      <c r="J116" s="200"/>
      <c r="K116" s="200"/>
      <c r="L116" s="206"/>
      <c r="M116" s="207"/>
      <c r="N116" s="208"/>
      <c r="O116" s="208"/>
      <c r="P116" s="208"/>
      <c r="Q116" s="208"/>
      <c r="R116" s="208"/>
      <c r="S116" s="208"/>
      <c r="T116" s="209"/>
      <c r="AT116" s="210" t="s">
        <v>160</v>
      </c>
      <c r="AU116" s="210" t="s">
        <v>85</v>
      </c>
      <c r="AV116" s="13" t="s">
        <v>85</v>
      </c>
      <c r="AW116" s="13" t="s">
        <v>37</v>
      </c>
      <c r="AX116" s="13" t="s">
        <v>75</v>
      </c>
      <c r="AY116" s="210" t="s">
        <v>143</v>
      </c>
    </row>
    <row r="117" spans="1:65" s="13" customFormat="1">
      <c r="B117" s="199"/>
      <c r="C117" s="200"/>
      <c r="D117" s="201" t="s">
        <v>160</v>
      </c>
      <c r="E117" s="202" t="s">
        <v>18</v>
      </c>
      <c r="F117" s="203" t="s">
        <v>179</v>
      </c>
      <c r="G117" s="200"/>
      <c r="H117" s="204">
        <v>3</v>
      </c>
      <c r="I117" s="205"/>
      <c r="J117" s="200"/>
      <c r="K117" s="200"/>
      <c r="L117" s="206"/>
      <c r="M117" s="207"/>
      <c r="N117" s="208"/>
      <c r="O117" s="208"/>
      <c r="P117" s="208"/>
      <c r="Q117" s="208"/>
      <c r="R117" s="208"/>
      <c r="S117" s="208"/>
      <c r="T117" s="209"/>
      <c r="AT117" s="210" t="s">
        <v>160</v>
      </c>
      <c r="AU117" s="210" t="s">
        <v>85</v>
      </c>
      <c r="AV117" s="13" t="s">
        <v>85</v>
      </c>
      <c r="AW117" s="13" t="s">
        <v>37</v>
      </c>
      <c r="AX117" s="13" t="s">
        <v>75</v>
      </c>
      <c r="AY117" s="210" t="s">
        <v>143</v>
      </c>
    </row>
    <row r="118" spans="1:65" s="13" customFormat="1">
      <c r="B118" s="199"/>
      <c r="C118" s="200"/>
      <c r="D118" s="201" t="s">
        <v>160</v>
      </c>
      <c r="E118" s="202" t="s">
        <v>18</v>
      </c>
      <c r="F118" s="203" t="s">
        <v>180</v>
      </c>
      <c r="G118" s="200"/>
      <c r="H118" s="204">
        <v>3</v>
      </c>
      <c r="I118" s="205"/>
      <c r="J118" s="200"/>
      <c r="K118" s="200"/>
      <c r="L118" s="206"/>
      <c r="M118" s="207"/>
      <c r="N118" s="208"/>
      <c r="O118" s="208"/>
      <c r="P118" s="208"/>
      <c r="Q118" s="208"/>
      <c r="R118" s="208"/>
      <c r="S118" s="208"/>
      <c r="T118" s="209"/>
      <c r="AT118" s="210" t="s">
        <v>160</v>
      </c>
      <c r="AU118" s="210" t="s">
        <v>85</v>
      </c>
      <c r="AV118" s="13" t="s">
        <v>85</v>
      </c>
      <c r="AW118" s="13" t="s">
        <v>37</v>
      </c>
      <c r="AX118" s="13" t="s">
        <v>75</v>
      </c>
      <c r="AY118" s="210" t="s">
        <v>143</v>
      </c>
    </row>
    <row r="119" spans="1:65" s="13" customFormat="1">
      <c r="B119" s="199"/>
      <c r="C119" s="200"/>
      <c r="D119" s="201" t="s">
        <v>160</v>
      </c>
      <c r="E119" s="202" t="s">
        <v>18</v>
      </c>
      <c r="F119" s="203" t="s">
        <v>181</v>
      </c>
      <c r="G119" s="200"/>
      <c r="H119" s="204">
        <v>6</v>
      </c>
      <c r="I119" s="205"/>
      <c r="J119" s="200"/>
      <c r="K119" s="200"/>
      <c r="L119" s="206"/>
      <c r="M119" s="207"/>
      <c r="N119" s="208"/>
      <c r="O119" s="208"/>
      <c r="P119" s="208"/>
      <c r="Q119" s="208"/>
      <c r="R119" s="208"/>
      <c r="S119" s="208"/>
      <c r="T119" s="209"/>
      <c r="AT119" s="210" t="s">
        <v>160</v>
      </c>
      <c r="AU119" s="210" t="s">
        <v>85</v>
      </c>
      <c r="AV119" s="13" t="s">
        <v>85</v>
      </c>
      <c r="AW119" s="13" t="s">
        <v>37</v>
      </c>
      <c r="AX119" s="13" t="s">
        <v>75</v>
      </c>
      <c r="AY119" s="210" t="s">
        <v>143</v>
      </c>
    </row>
    <row r="120" spans="1:65" s="13" customFormat="1">
      <c r="B120" s="199"/>
      <c r="C120" s="200"/>
      <c r="D120" s="201" t="s">
        <v>160</v>
      </c>
      <c r="E120" s="202" t="s">
        <v>18</v>
      </c>
      <c r="F120" s="203" t="s">
        <v>182</v>
      </c>
      <c r="G120" s="200"/>
      <c r="H120" s="204">
        <v>3</v>
      </c>
      <c r="I120" s="205"/>
      <c r="J120" s="200"/>
      <c r="K120" s="200"/>
      <c r="L120" s="206"/>
      <c r="M120" s="207"/>
      <c r="N120" s="208"/>
      <c r="O120" s="208"/>
      <c r="P120" s="208"/>
      <c r="Q120" s="208"/>
      <c r="R120" s="208"/>
      <c r="S120" s="208"/>
      <c r="T120" s="209"/>
      <c r="AT120" s="210" t="s">
        <v>160</v>
      </c>
      <c r="AU120" s="210" t="s">
        <v>85</v>
      </c>
      <c r="AV120" s="13" t="s">
        <v>85</v>
      </c>
      <c r="AW120" s="13" t="s">
        <v>37</v>
      </c>
      <c r="AX120" s="13" t="s">
        <v>75</v>
      </c>
      <c r="AY120" s="210" t="s">
        <v>143</v>
      </c>
    </row>
    <row r="121" spans="1:65" s="14" customFormat="1">
      <c r="B121" s="211"/>
      <c r="C121" s="212"/>
      <c r="D121" s="201" t="s">
        <v>160</v>
      </c>
      <c r="E121" s="213" t="s">
        <v>18</v>
      </c>
      <c r="F121" s="214" t="s">
        <v>166</v>
      </c>
      <c r="G121" s="212"/>
      <c r="H121" s="215">
        <v>18</v>
      </c>
      <c r="I121" s="216"/>
      <c r="J121" s="212"/>
      <c r="K121" s="212"/>
      <c r="L121" s="217"/>
      <c r="M121" s="218"/>
      <c r="N121" s="219"/>
      <c r="O121" s="219"/>
      <c r="P121" s="219"/>
      <c r="Q121" s="219"/>
      <c r="R121" s="219"/>
      <c r="S121" s="219"/>
      <c r="T121" s="220"/>
      <c r="AT121" s="221" t="s">
        <v>160</v>
      </c>
      <c r="AU121" s="221" t="s">
        <v>85</v>
      </c>
      <c r="AV121" s="14" t="s">
        <v>151</v>
      </c>
      <c r="AW121" s="14" t="s">
        <v>37</v>
      </c>
      <c r="AX121" s="14" t="s">
        <v>83</v>
      </c>
      <c r="AY121" s="221" t="s">
        <v>143</v>
      </c>
    </row>
    <row r="122" spans="1:65" s="2" customFormat="1" ht="37.9" customHeight="1">
      <c r="A122" s="34"/>
      <c r="B122" s="35"/>
      <c r="C122" s="173" t="s">
        <v>183</v>
      </c>
      <c r="D122" s="173" t="s">
        <v>146</v>
      </c>
      <c r="E122" s="174" t="s">
        <v>184</v>
      </c>
      <c r="F122" s="175" t="s">
        <v>185</v>
      </c>
      <c r="G122" s="176" t="s">
        <v>169</v>
      </c>
      <c r="H122" s="177">
        <v>3</v>
      </c>
      <c r="I122" s="178"/>
      <c r="J122" s="177">
        <f>ROUND((ROUND(I122,2))*(ROUND(H122,2)),2)</f>
        <v>0</v>
      </c>
      <c r="K122" s="175" t="s">
        <v>150</v>
      </c>
      <c r="L122" s="39"/>
      <c r="M122" s="179" t="s">
        <v>18</v>
      </c>
      <c r="N122" s="180" t="s">
        <v>46</v>
      </c>
      <c r="O122" s="64"/>
      <c r="P122" s="181">
        <f>O122*H122</f>
        <v>0</v>
      </c>
      <c r="Q122" s="181">
        <v>2.3689999999999999E-2</v>
      </c>
      <c r="R122" s="181">
        <f>Q122*H122</f>
        <v>7.1069999999999994E-2</v>
      </c>
      <c r="S122" s="181">
        <v>0</v>
      </c>
      <c r="T122" s="182">
        <f>S122*H122</f>
        <v>0</v>
      </c>
      <c r="U122" s="34"/>
      <c r="V122" s="34"/>
      <c r="W122" s="34"/>
      <c r="X122" s="34"/>
      <c r="Y122" s="34"/>
      <c r="Z122" s="34"/>
      <c r="AA122" s="34"/>
      <c r="AB122" s="34"/>
      <c r="AC122" s="34"/>
      <c r="AD122" s="34"/>
      <c r="AE122" s="34"/>
      <c r="AR122" s="183" t="s">
        <v>151</v>
      </c>
      <c r="AT122" s="183" t="s">
        <v>146</v>
      </c>
      <c r="AU122" s="183" t="s">
        <v>85</v>
      </c>
      <c r="AY122" s="17" t="s">
        <v>143</v>
      </c>
      <c r="BE122" s="184">
        <f>IF(N122="základní",J122,0)</f>
        <v>0</v>
      </c>
      <c r="BF122" s="184">
        <f>IF(N122="snížená",J122,0)</f>
        <v>0</v>
      </c>
      <c r="BG122" s="184">
        <f>IF(N122="zákl. přenesená",J122,0)</f>
        <v>0</v>
      </c>
      <c r="BH122" s="184">
        <f>IF(N122="sníž. přenesená",J122,0)</f>
        <v>0</v>
      </c>
      <c r="BI122" s="184">
        <f>IF(N122="nulová",J122,0)</f>
        <v>0</v>
      </c>
      <c r="BJ122" s="17" t="s">
        <v>83</v>
      </c>
      <c r="BK122" s="184">
        <f>ROUND((ROUND(I122,2))*(ROUND(H122,2)),2)</f>
        <v>0</v>
      </c>
      <c r="BL122" s="17" t="s">
        <v>151</v>
      </c>
      <c r="BM122" s="183" t="s">
        <v>186</v>
      </c>
    </row>
    <row r="123" spans="1:65" s="2" customFormat="1">
      <c r="A123" s="34"/>
      <c r="B123" s="35"/>
      <c r="C123" s="36"/>
      <c r="D123" s="185" t="s">
        <v>153</v>
      </c>
      <c r="E123" s="36"/>
      <c r="F123" s="186" t="s">
        <v>187</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153</v>
      </c>
      <c r="AU123" s="17" t="s">
        <v>85</v>
      </c>
    </row>
    <row r="124" spans="1:65" s="13" customFormat="1">
      <c r="B124" s="199"/>
      <c r="C124" s="200"/>
      <c r="D124" s="201" t="s">
        <v>160</v>
      </c>
      <c r="E124" s="202" t="s">
        <v>18</v>
      </c>
      <c r="F124" s="203" t="s">
        <v>188</v>
      </c>
      <c r="G124" s="200"/>
      <c r="H124" s="204">
        <v>1</v>
      </c>
      <c r="I124" s="205"/>
      <c r="J124" s="200"/>
      <c r="K124" s="200"/>
      <c r="L124" s="206"/>
      <c r="M124" s="207"/>
      <c r="N124" s="208"/>
      <c r="O124" s="208"/>
      <c r="P124" s="208"/>
      <c r="Q124" s="208"/>
      <c r="R124" s="208"/>
      <c r="S124" s="208"/>
      <c r="T124" s="209"/>
      <c r="AT124" s="210" t="s">
        <v>160</v>
      </c>
      <c r="AU124" s="210" t="s">
        <v>85</v>
      </c>
      <c r="AV124" s="13" t="s">
        <v>85</v>
      </c>
      <c r="AW124" s="13" t="s">
        <v>37</v>
      </c>
      <c r="AX124" s="13" t="s">
        <v>75</v>
      </c>
      <c r="AY124" s="210" t="s">
        <v>143</v>
      </c>
    </row>
    <row r="125" spans="1:65" s="13" customFormat="1">
      <c r="B125" s="199"/>
      <c r="C125" s="200"/>
      <c r="D125" s="201" t="s">
        <v>160</v>
      </c>
      <c r="E125" s="202" t="s">
        <v>18</v>
      </c>
      <c r="F125" s="203" t="s">
        <v>189</v>
      </c>
      <c r="G125" s="200"/>
      <c r="H125" s="204">
        <v>1</v>
      </c>
      <c r="I125" s="205"/>
      <c r="J125" s="200"/>
      <c r="K125" s="200"/>
      <c r="L125" s="206"/>
      <c r="M125" s="207"/>
      <c r="N125" s="208"/>
      <c r="O125" s="208"/>
      <c r="P125" s="208"/>
      <c r="Q125" s="208"/>
      <c r="R125" s="208"/>
      <c r="S125" s="208"/>
      <c r="T125" s="209"/>
      <c r="AT125" s="210" t="s">
        <v>160</v>
      </c>
      <c r="AU125" s="210" t="s">
        <v>85</v>
      </c>
      <c r="AV125" s="13" t="s">
        <v>85</v>
      </c>
      <c r="AW125" s="13" t="s">
        <v>37</v>
      </c>
      <c r="AX125" s="13" t="s">
        <v>75</v>
      </c>
      <c r="AY125" s="210" t="s">
        <v>143</v>
      </c>
    </row>
    <row r="126" spans="1:65" s="13" customFormat="1">
      <c r="B126" s="199"/>
      <c r="C126" s="200"/>
      <c r="D126" s="201" t="s">
        <v>160</v>
      </c>
      <c r="E126" s="202" t="s">
        <v>18</v>
      </c>
      <c r="F126" s="203" t="s">
        <v>190</v>
      </c>
      <c r="G126" s="200"/>
      <c r="H126" s="204">
        <v>1</v>
      </c>
      <c r="I126" s="205"/>
      <c r="J126" s="200"/>
      <c r="K126" s="200"/>
      <c r="L126" s="206"/>
      <c r="M126" s="207"/>
      <c r="N126" s="208"/>
      <c r="O126" s="208"/>
      <c r="P126" s="208"/>
      <c r="Q126" s="208"/>
      <c r="R126" s="208"/>
      <c r="S126" s="208"/>
      <c r="T126" s="209"/>
      <c r="AT126" s="210" t="s">
        <v>160</v>
      </c>
      <c r="AU126" s="210" t="s">
        <v>85</v>
      </c>
      <c r="AV126" s="13" t="s">
        <v>85</v>
      </c>
      <c r="AW126" s="13" t="s">
        <v>37</v>
      </c>
      <c r="AX126" s="13" t="s">
        <v>75</v>
      </c>
      <c r="AY126" s="210" t="s">
        <v>143</v>
      </c>
    </row>
    <row r="127" spans="1:65" s="14" customFormat="1">
      <c r="B127" s="211"/>
      <c r="C127" s="212"/>
      <c r="D127" s="201" t="s">
        <v>160</v>
      </c>
      <c r="E127" s="213" t="s">
        <v>18</v>
      </c>
      <c r="F127" s="214" t="s">
        <v>166</v>
      </c>
      <c r="G127" s="212"/>
      <c r="H127" s="215">
        <v>3</v>
      </c>
      <c r="I127" s="216"/>
      <c r="J127" s="212"/>
      <c r="K127" s="212"/>
      <c r="L127" s="217"/>
      <c r="M127" s="218"/>
      <c r="N127" s="219"/>
      <c r="O127" s="219"/>
      <c r="P127" s="219"/>
      <c r="Q127" s="219"/>
      <c r="R127" s="219"/>
      <c r="S127" s="219"/>
      <c r="T127" s="220"/>
      <c r="AT127" s="221" t="s">
        <v>160</v>
      </c>
      <c r="AU127" s="221" t="s">
        <v>85</v>
      </c>
      <c r="AV127" s="14" t="s">
        <v>151</v>
      </c>
      <c r="AW127" s="14" t="s">
        <v>37</v>
      </c>
      <c r="AX127" s="14" t="s">
        <v>83</v>
      </c>
      <c r="AY127" s="221" t="s">
        <v>143</v>
      </c>
    </row>
    <row r="128" spans="1:65" s="2" customFormat="1" ht="37.9" customHeight="1">
      <c r="A128" s="34"/>
      <c r="B128" s="35"/>
      <c r="C128" s="173" t="s">
        <v>191</v>
      </c>
      <c r="D128" s="173" t="s">
        <v>146</v>
      </c>
      <c r="E128" s="174" t="s">
        <v>192</v>
      </c>
      <c r="F128" s="175" t="s">
        <v>193</v>
      </c>
      <c r="G128" s="176" t="s">
        <v>169</v>
      </c>
      <c r="H128" s="177">
        <v>14</v>
      </c>
      <c r="I128" s="178"/>
      <c r="J128" s="177">
        <f>ROUND((ROUND(I128,2))*(ROUND(H128,2)),2)</f>
        <v>0</v>
      </c>
      <c r="K128" s="175" t="s">
        <v>150</v>
      </c>
      <c r="L128" s="39"/>
      <c r="M128" s="179" t="s">
        <v>18</v>
      </c>
      <c r="N128" s="180" t="s">
        <v>46</v>
      </c>
      <c r="O128" s="64"/>
      <c r="P128" s="181">
        <f>O128*H128</f>
        <v>0</v>
      </c>
      <c r="Q128" s="181">
        <v>4.6940000000000003E-2</v>
      </c>
      <c r="R128" s="181">
        <f>Q128*H128</f>
        <v>0.65716000000000008</v>
      </c>
      <c r="S128" s="181">
        <v>0</v>
      </c>
      <c r="T128" s="182">
        <f>S128*H128</f>
        <v>0</v>
      </c>
      <c r="U128" s="34"/>
      <c r="V128" s="34"/>
      <c r="W128" s="34"/>
      <c r="X128" s="34"/>
      <c r="Y128" s="34"/>
      <c r="Z128" s="34"/>
      <c r="AA128" s="34"/>
      <c r="AB128" s="34"/>
      <c r="AC128" s="34"/>
      <c r="AD128" s="34"/>
      <c r="AE128" s="34"/>
      <c r="AR128" s="183" t="s">
        <v>151</v>
      </c>
      <c r="AT128" s="183" t="s">
        <v>146</v>
      </c>
      <c r="AU128" s="183" t="s">
        <v>85</v>
      </c>
      <c r="AY128" s="17" t="s">
        <v>143</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151</v>
      </c>
      <c r="BM128" s="183" t="s">
        <v>194</v>
      </c>
    </row>
    <row r="129" spans="1:65" s="2" customFormat="1">
      <c r="A129" s="34"/>
      <c r="B129" s="35"/>
      <c r="C129" s="36"/>
      <c r="D129" s="185" t="s">
        <v>153</v>
      </c>
      <c r="E129" s="36"/>
      <c r="F129" s="186" t="s">
        <v>195</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153</v>
      </c>
      <c r="AU129" s="17" t="s">
        <v>85</v>
      </c>
    </row>
    <row r="130" spans="1:65" s="13" customFormat="1">
      <c r="B130" s="199"/>
      <c r="C130" s="200"/>
      <c r="D130" s="201" t="s">
        <v>160</v>
      </c>
      <c r="E130" s="202" t="s">
        <v>18</v>
      </c>
      <c r="F130" s="203" t="s">
        <v>196</v>
      </c>
      <c r="G130" s="200"/>
      <c r="H130" s="204">
        <v>2</v>
      </c>
      <c r="I130" s="205"/>
      <c r="J130" s="200"/>
      <c r="K130" s="200"/>
      <c r="L130" s="206"/>
      <c r="M130" s="207"/>
      <c r="N130" s="208"/>
      <c r="O130" s="208"/>
      <c r="P130" s="208"/>
      <c r="Q130" s="208"/>
      <c r="R130" s="208"/>
      <c r="S130" s="208"/>
      <c r="T130" s="209"/>
      <c r="AT130" s="210" t="s">
        <v>160</v>
      </c>
      <c r="AU130" s="210" t="s">
        <v>85</v>
      </c>
      <c r="AV130" s="13" t="s">
        <v>85</v>
      </c>
      <c r="AW130" s="13" t="s">
        <v>37</v>
      </c>
      <c r="AX130" s="13" t="s">
        <v>75</v>
      </c>
      <c r="AY130" s="210" t="s">
        <v>143</v>
      </c>
    </row>
    <row r="131" spans="1:65" s="13" customFormat="1">
      <c r="B131" s="199"/>
      <c r="C131" s="200"/>
      <c r="D131" s="201" t="s">
        <v>160</v>
      </c>
      <c r="E131" s="202" t="s">
        <v>18</v>
      </c>
      <c r="F131" s="203" t="s">
        <v>197</v>
      </c>
      <c r="G131" s="200"/>
      <c r="H131" s="204">
        <v>2</v>
      </c>
      <c r="I131" s="205"/>
      <c r="J131" s="200"/>
      <c r="K131" s="200"/>
      <c r="L131" s="206"/>
      <c r="M131" s="207"/>
      <c r="N131" s="208"/>
      <c r="O131" s="208"/>
      <c r="P131" s="208"/>
      <c r="Q131" s="208"/>
      <c r="R131" s="208"/>
      <c r="S131" s="208"/>
      <c r="T131" s="209"/>
      <c r="AT131" s="210" t="s">
        <v>160</v>
      </c>
      <c r="AU131" s="210" t="s">
        <v>85</v>
      </c>
      <c r="AV131" s="13" t="s">
        <v>85</v>
      </c>
      <c r="AW131" s="13" t="s">
        <v>37</v>
      </c>
      <c r="AX131" s="13" t="s">
        <v>75</v>
      </c>
      <c r="AY131" s="210" t="s">
        <v>143</v>
      </c>
    </row>
    <row r="132" spans="1:65" s="13" customFormat="1">
      <c r="B132" s="199"/>
      <c r="C132" s="200"/>
      <c r="D132" s="201" t="s">
        <v>160</v>
      </c>
      <c r="E132" s="202" t="s">
        <v>18</v>
      </c>
      <c r="F132" s="203" t="s">
        <v>198</v>
      </c>
      <c r="G132" s="200"/>
      <c r="H132" s="204">
        <v>2</v>
      </c>
      <c r="I132" s="205"/>
      <c r="J132" s="200"/>
      <c r="K132" s="200"/>
      <c r="L132" s="206"/>
      <c r="M132" s="207"/>
      <c r="N132" s="208"/>
      <c r="O132" s="208"/>
      <c r="P132" s="208"/>
      <c r="Q132" s="208"/>
      <c r="R132" s="208"/>
      <c r="S132" s="208"/>
      <c r="T132" s="209"/>
      <c r="AT132" s="210" t="s">
        <v>160</v>
      </c>
      <c r="AU132" s="210" t="s">
        <v>85</v>
      </c>
      <c r="AV132" s="13" t="s">
        <v>85</v>
      </c>
      <c r="AW132" s="13" t="s">
        <v>37</v>
      </c>
      <c r="AX132" s="13" t="s">
        <v>75</v>
      </c>
      <c r="AY132" s="210" t="s">
        <v>143</v>
      </c>
    </row>
    <row r="133" spans="1:65" s="13" customFormat="1">
      <c r="B133" s="199"/>
      <c r="C133" s="200"/>
      <c r="D133" s="201" t="s">
        <v>160</v>
      </c>
      <c r="E133" s="202" t="s">
        <v>18</v>
      </c>
      <c r="F133" s="203" t="s">
        <v>199</v>
      </c>
      <c r="G133" s="200"/>
      <c r="H133" s="204">
        <v>2</v>
      </c>
      <c r="I133" s="205"/>
      <c r="J133" s="200"/>
      <c r="K133" s="200"/>
      <c r="L133" s="206"/>
      <c r="M133" s="207"/>
      <c r="N133" s="208"/>
      <c r="O133" s="208"/>
      <c r="P133" s="208"/>
      <c r="Q133" s="208"/>
      <c r="R133" s="208"/>
      <c r="S133" s="208"/>
      <c r="T133" s="209"/>
      <c r="AT133" s="210" t="s">
        <v>160</v>
      </c>
      <c r="AU133" s="210" t="s">
        <v>85</v>
      </c>
      <c r="AV133" s="13" t="s">
        <v>85</v>
      </c>
      <c r="AW133" s="13" t="s">
        <v>37</v>
      </c>
      <c r="AX133" s="13" t="s">
        <v>75</v>
      </c>
      <c r="AY133" s="210" t="s">
        <v>143</v>
      </c>
    </row>
    <row r="134" spans="1:65" s="13" customFormat="1">
      <c r="B134" s="199"/>
      <c r="C134" s="200"/>
      <c r="D134" s="201" t="s">
        <v>160</v>
      </c>
      <c r="E134" s="202" t="s">
        <v>18</v>
      </c>
      <c r="F134" s="203" t="s">
        <v>200</v>
      </c>
      <c r="G134" s="200"/>
      <c r="H134" s="204">
        <v>3</v>
      </c>
      <c r="I134" s="205"/>
      <c r="J134" s="200"/>
      <c r="K134" s="200"/>
      <c r="L134" s="206"/>
      <c r="M134" s="207"/>
      <c r="N134" s="208"/>
      <c r="O134" s="208"/>
      <c r="P134" s="208"/>
      <c r="Q134" s="208"/>
      <c r="R134" s="208"/>
      <c r="S134" s="208"/>
      <c r="T134" s="209"/>
      <c r="AT134" s="210" t="s">
        <v>160</v>
      </c>
      <c r="AU134" s="210" t="s">
        <v>85</v>
      </c>
      <c r="AV134" s="13" t="s">
        <v>85</v>
      </c>
      <c r="AW134" s="13" t="s">
        <v>37</v>
      </c>
      <c r="AX134" s="13" t="s">
        <v>75</v>
      </c>
      <c r="AY134" s="210" t="s">
        <v>143</v>
      </c>
    </row>
    <row r="135" spans="1:65" s="13" customFormat="1">
      <c r="B135" s="199"/>
      <c r="C135" s="200"/>
      <c r="D135" s="201" t="s">
        <v>160</v>
      </c>
      <c r="E135" s="202" t="s">
        <v>18</v>
      </c>
      <c r="F135" s="203" t="s">
        <v>201</v>
      </c>
      <c r="G135" s="200"/>
      <c r="H135" s="204">
        <v>1</v>
      </c>
      <c r="I135" s="205"/>
      <c r="J135" s="200"/>
      <c r="K135" s="200"/>
      <c r="L135" s="206"/>
      <c r="M135" s="207"/>
      <c r="N135" s="208"/>
      <c r="O135" s="208"/>
      <c r="P135" s="208"/>
      <c r="Q135" s="208"/>
      <c r="R135" s="208"/>
      <c r="S135" s="208"/>
      <c r="T135" s="209"/>
      <c r="AT135" s="210" t="s">
        <v>160</v>
      </c>
      <c r="AU135" s="210" t="s">
        <v>85</v>
      </c>
      <c r="AV135" s="13" t="s">
        <v>85</v>
      </c>
      <c r="AW135" s="13" t="s">
        <v>37</v>
      </c>
      <c r="AX135" s="13" t="s">
        <v>75</v>
      </c>
      <c r="AY135" s="210" t="s">
        <v>143</v>
      </c>
    </row>
    <row r="136" spans="1:65" s="13" customFormat="1">
      <c r="B136" s="199"/>
      <c r="C136" s="200"/>
      <c r="D136" s="201" t="s">
        <v>160</v>
      </c>
      <c r="E136" s="202" t="s">
        <v>18</v>
      </c>
      <c r="F136" s="203" t="s">
        <v>202</v>
      </c>
      <c r="G136" s="200"/>
      <c r="H136" s="204">
        <v>2</v>
      </c>
      <c r="I136" s="205"/>
      <c r="J136" s="200"/>
      <c r="K136" s="200"/>
      <c r="L136" s="206"/>
      <c r="M136" s="207"/>
      <c r="N136" s="208"/>
      <c r="O136" s="208"/>
      <c r="P136" s="208"/>
      <c r="Q136" s="208"/>
      <c r="R136" s="208"/>
      <c r="S136" s="208"/>
      <c r="T136" s="209"/>
      <c r="AT136" s="210" t="s">
        <v>160</v>
      </c>
      <c r="AU136" s="210" t="s">
        <v>85</v>
      </c>
      <c r="AV136" s="13" t="s">
        <v>85</v>
      </c>
      <c r="AW136" s="13" t="s">
        <v>37</v>
      </c>
      <c r="AX136" s="13" t="s">
        <v>75</v>
      </c>
      <c r="AY136" s="210" t="s">
        <v>143</v>
      </c>
    </row>
    <row r="137" spans="1:65" s="14" customFormat="1">
      <c r="B137" s="211"/>
      <c r="C137" s="212"/>
      <c r="D137" s="201" t="s">
        <v>160</v>
      </c>
      <c r="E137" s="213" t="s">
        <v>18</v>
      </c>
      <c r="F137" s="214" t="s">
        <v>166</v>
      </c>
      <c r="G137" s="212"/>
      <c r="H137" s="215">
        <v>14</v>
      </c>
      <c r="I137" s="216"/>
      <c r="J137" s="212"/>
      <c r="K137" s="212"/>
      <c r="L137" s="217"/>
      <c r="M137" s="218"/>
      <c r="N137" s="219"/>
      <c r="O137" s="219"/>
      <c r="P137" s="219"/>
      <c r="Q137" s="219"/>
      <c r="R137" s="219"/>
      <c r="S137" s="219"/>
      <c r="T137" s="220"/>
      <c r="AT137" s="221" t="s">
        <v>160</v>
      </c>
      <c r="AU137" s="221" t="s">
        <v>85</v>
      </c>
      <c r="AV137" s="14" t="s">
        <v>151</v>
      </c>
      <c r="AW137" s="14" t="s">
        <v>37</v>
      </c>
      <c r="AX137" s="14" t="s">
        <v>83</v>
      </c>
      <c r="AY137" s="221" t="s">
        <v>143</v>
      </c>
    </row>
    <row r="138" spans="1:65" s="2" customFormat="1" ht="37.9" customHeight="1">
      <c r="A138" s="34"/>
      <c r="B138" s="35"/>
      <c r="C138" s="173" t="s">
        <v>203</v>
      </c>
      <c r="D138" s="173" t="s">
        <v>146</v>
      </c>
      <c r="E138" s="174" t="s">
        <v>204</v>
      </c>
      <c r="F138" s="175" t="s">
        <v>205</v>
      </c>
      <c r="G138" s="176" t="s">
        <v>206</v>
      </c>
      <c r="H138" s="177">
        <v>1.98</v>
      </c>
      <c r="I138" s="178"/>
      <c r="J138" s="177">
        <f>ROUND((ROUND(I138,2))*(ROUND(H138,2)),2)</f>
        <v>0</v>
      </c>
      <c r="K138" s="175" t="s">
        <v>150</v>
      </c>
      <c r="L138" s="39"/>
      <c r="M138" s="179" t="s">
        <v>18</v>
      </c>
      <c r="N138" s="180" t="s">
        <v>46</v>
      </c>
      <c r="O138" s="64"/>
      <c r="P138" s="181">
        <f>O138*H138</f>
        <v>0</v>
      </c>
      <c r="Q138" s="181">
        <v>0.25364999999999999</v>
      </c>
      <c r="R138" s="181">
        <f>Q138*H138</f>
        <v>0.50222699999999998</v>
      </c>
      <c r="S138" s="181">
        <v>0</v>
      </c>
      <c r="T138" s="182">
        <f>S138*H138</f>
        <v>0</v>
      </c>
      <c r="U138" s="34"/>
      <c r="V138" s="34"/>
      <c r="W138" s="34"/>
      <c r="X138" s="34"/>
      <c r="Y138" s="34"/>
      <c r="Z138" s="34"/>
      <c r="AA138" s="34"/>
      <c r="AB138" s="34"/>
      <c r="AC138" s="34"/>
      <c r="AD138" s="34"/>
      <c r="AE138" s="34"/>
      <c r="AR138" s="183" t="s">
        <v>151</v>
      </c>
      <c r="AT138" s="183" t="s">
        <v>146</v>
      </c>
      <c r="AU138" s="183" t="s">
        <v>85</v>
      </c>
      <c r="AY138" s="17" t="s">
        <v>143</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151</v>
      </c>
      <c r="BM138" s="183" t="s">
        <v>207</v>
      </c>
    </row>
    <row r="139" spans="1:65" s="2" customFormat="1">
      <c r="A139" s="34"/>
      <c r="B139" s="35"/>
      <c r="C139" s="36"/>
      <c r="D139" s="185" t="s">
        <v>153</v>
      </c>
      <c r="E139" s="36"/>
      <c r="F139" s="186" t="s">
        <v>208</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153</v>
      </c>
      <c r="AU139" s="17" t="s">
        <v>85</v>
      </c>
    </row>
    <row r="140" spans="1:65" s="13" customFormat="1">
      <c r="B140" s="199"/>
      <c r="C140" s="200"/>
      <c r="D140" s="201" t="s">
        <v>160</v>
      </c>
      <c r="E140" s="202" t="s">
        <v>18</v>
      </c>
      <c r="F140" s="203" t="s">
        <v>209</v>
      </c>
      <c r="G140" s="200"/>
      <c r="H140" s="204">
        <v>1.98</v>
      </c>
      <c r="I140" s="205"/>
      <c r="J140" s="200"/>
      <c r="K140" s="200"/>
      <c r="L140" s="206"/>
      <c r="M140" s="207"/>
      <c r="N140" s="208"/>
      <c r="O140" s="208"/>
      <c r="P140" s="208"/>
      <c r="Q140" s="208"/>
      <c r="R140" s="208"/>
      <c r="S140" s="208"/>
      <c r="T140" s="209"/>
      <c r="AT140" s="210" t="s">
        <v>160</v>
      </c>
      <c r="AU140" s="210" t="s">
        <v>85</v>
      </c>
      <c r="AV140" s="13" t="s">
        <v>85</v>
      </c>
      <c r="AW140" s="13" t="s">
        <v>37</v>
      </c>
      <c r="AX140" s="13" t="s">
        <v>83</v>
      </c>
      <c r="AY140" s="210" t="s">
        <v>143</v>
      </c>
    </row>
    <row r="141" spans="1:65" s="12" customFormat="1" ht="22.9" customHeight="1">
      <c r="B141" s="157"/>
      <c r="C141" s="158"/>
      <c r="D141" s="159" t="s">
        <v>74</v>
      </c>
      <c r="E141" s="171" t="s">
        <v>191</v>
      </c>
      <c r="F141" s="171" t="s">
        <v>210</v>
      </c>
      <c r="G141" s="158"/>
      <c r="H141" s="158"/>
      <c r="I141" s="161"/>
      <c r="J141" s="172">
        <f>BK141</f>
        <v>0</v>
      </c>
      <c r="K141" s="158"/>
      <c r="L141" s="163"/>
      <c r="M141" s="164"/>
      <c r="N141" s="165"/>
      <c r="O141" s="165"/>
      <c r="P141" s="166">
        <f>SUM(P142:P218)</f>
        <v>0</v>
      </c>
      <c r="Q141" s="165"/>
      <c r="R141" s="166">
        <f>SUM(R142:R218)</f>
        <v>5.6878355000000003</v>
      </c>
      <c r="S141" s="165"/>
      <c r="T141" s="167">
        <f>SUM(T142:T218)</f>
        <v>7.2540000000000004</v>
      </c>
      <c r="AR141" s="168" t="s">
        <v>83</v>
      </c>
      <c r="AT141" s="169" t="s">
        <v>74</v>
      </c>
      <c r="AU141" s="169" t="s">
        <v>83</v>
      </c>
      <c r="AY141" s="168" t="s">
        <v>143</v>
      </c>
      <c r="BK141" s="170">
        <f>SUM(BK142:BK218)</f>
        <v>0</v>
      </c>
    </row>
    <row r="142" spans="1:65" s="2" customFormat="1" ht="33" customHeight="1">
      <c r="A142" s="34"/>
      <c r="B142" s="35"/>
      <c r="C142" s="173" t="s">
        <v>158</v>
      </c>
      <c r="D142" s="173" t="s">
        <v>146</v>
      </c>
      <c r="E142" s="174" t="s">
        <v>211</v>
      </c>
      <c r="F142" s="175" t="s">
        <v>212</v>
      </c>
      <c r="G142" s="176" t="s">
        <v>206</v>
      </c>
      <c r="H142" s="177">
        <v>11.33</v>
      </c>
      <c r="I142" s="178"/>
      <c r="J142" s="177">
        <f>ROUND((ROUND(I142,2))*(ROUND(H142,2)),2)</f>
        <v>0</v>
      </c>
      <c r="K142" s="175" t="s">
        <v>150</v>
      </c>
      <c r="L142" s="39"/>
      <c r="M142" s="179" t="s">
        <v>18</v>
      </c>
      <c r="N142" s="180" t="s">
        <v>46</v>
      </c>
      <c r="O142" s="64"/>
      <c r="P142" s="181">
        <f>O142*H142</f>
        <v>0</v>
      </c>
      <c r="Q142" s="181">
        <v>7.3499999999999998E-3</v>
      </c>
      <c r="R142" s="181">
        <f>Q142*H142</f>
        <v>8.3275500000000002E-2</v>
      </c>
      <c r="S142" s="181">
        <v>0</v>
      </c>
      <c r="T142" s="182">
        <f>S142*H142</f>
        <v>0</v>
      </c>
      <c r="U142" s="34"/>
      <c r="V142" s="34"/>
      <c r="W142" s="34"/>
      <c r="X142" s="34"/>
      <c r="Y142" s="34"/>
      <c r="Z142" s="34"/>
      <c r="AA142" s="34"/>
      <c r="AB142" s="34"/>
      <c r="AC142" s="34"/>
      <c r="AD142" s="34"/>
      <c r="AE142" s="34"/>
      <c r="AR142" s="183" t="s">
        <v>151</v>
      </c>
      <c r="AT142" s="183" t="s">
        <v>146</v>
      </c>
      <c r="AU142" s="183" t="s">
        <v>85</v>
      </c>
      <c r="AY142" s="17" t="s">
        <v>143</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151</v>
      </c>
      <c r="BM142" s="183" t="s">
        <v>213</v>
      </c>
    </row>
    <row r="143" spans="1:65" s="2" customFormat="1">
      <c r="A143" s="34"/>
      <c r="B143" s="35"/>
      <c r="C143" s="36"/>
      <c r="D143" s="185" t="s">
        <v>153</v>
      </c>
      <c r="E143" s="36"/>
      <c r="F143" s="186" t="s">
        <v>214</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153</v>
      </c>
      <c r="AU143" s="17" t="s">
        <v>85</v>
      </c>
    </row>
    <row r="144" spans="1:65" s="13" customFormat="1">
      <c r="B144" s="199"/>
      <c r="C144" s="200"/>
      <c r="D144" s="201" t="s">
        <v>160</v>
      </c>
      <c r="E144" s="202" t="s">
        <v>18</v>
      </c>
      <c r="F144" s="203" t="s">
        <v>215</v>
      </c>
      <c r="G144" s="200"/>
      <c r="H144" s="204">
        <v>0.24</v>
      </c>
      <c r="I144" s="205"/>
      <c r="J144" s="200"/>
      <c r="K144" s="200"/>
      <c r="L144" s="206"/>
      <c r="M144" s="207"/>
      <c r="N144" s="208"/>
      <c r="O144" s="208"/>
      <c r="P144" s="208"/>
      <c r="Q144" s="208"/>
      <c r="R144" s="208"/>
      <c r="S144" s="208"/>
      <c r="T144" s="209"/>
      <c r="AT144" s="210" t="s">
        <v>160</v>
      </c>
      <c r="AU144" s="210" t="s">
        <v>85</v>
      </c>
      <c r="AV144" s="13" t="s">
        <v>85</v>
      </c>
      <c r="AW144" s="13" t="s">
        <v>37</v>
      </c>
      <c r="AX144" s="13" t="s">
        <v>75</v>
      </c>
      <c r="AY144" s="210" t="s">
        <v>143</v>
      </c>
    </row>
    <row r="145" spans="2:51" s="13" customFormat="1">
      <c r="B145" s="199"/>
      <c r="C145" s="200"/>
      <c r="D145" s="201" t="s">
        <v>160</v>
      </c>
      <c r="E145" s="202" t="s">
        <v>18</v>
      </c>
      <c r="F145" s="203" t="s">
        <v>216</v>
      </c>
      <c r="G145" s="200"/>
      <c r="H145" s="204">
        <v>0.4</v>
      </c>
      <c r="I145" s="205"/>
      <c r="J145" s="200"/>
      <c r="K145" s="200"/>
      <c r="L145" s="206"/>
      <c r="M145" s="207"/>
      <c r="N145" s="208"/>
      <c r="O145" s="208"/>
      <c r="P145" s="208"/>
      <c r="Q145" s="208"/>
      <c r="R145" s="208"/>
      <c r="S145" s="208"/>
      <c r="T145" s="209"/>
      <c r="AT145" s="210" t="s">
        <v>160</v>
      </c>
      <c r="AU145" s="210" t="s">
        <v>85</v>
      </c>
      <c r="AV145" s="13" t="s">
        <v>85</v>
      </c>
      <c r="AW145" s="13" t="s">
        <v>37</v>
      </c>
      <c r="AX145" s="13" t="s">
        <v>75</v>
      </c>
      <c r="AY145" s="210" t="s">
        <v>143</v>
      </c>
    </row>
    <row r="146" spans="2:51" s="13" customFormat="1">
      <c r="B146" s="199"/>
      <c r="C146" s="200"/>
      <c r="D146" s="201" t="s">
        <v>160</v>
      </c>
      <c r="E146" s="202" t="s">
        <v>18</v>
      </c>
      <c r="F146" s="203" t="s">
        <v>217</v>
      </c>
      <c r="G146" s="200"/>
      <c r="H146" s="204">
        <v>0.08</v>
      </c>
      <c r="I146" s="205"/>
      <c r="J146" s="200"/>
      <c r="K146" s="200"/>
      <c r="L146" s="206"/>
      <c r="M146" s="207"/>
      <c r="N146" s="208"/>
      <c r="O146" s="208"/>
      <c r="P146" s="208"/>
      <c r="Q146" s="208"/>
      <c r="R146" s="208"/>
      <c r="S146" s="208"/>
      <c r="T146" s="209"/>
      <c r="AT146" s="210" t="s">
        <v>160</v>
      </c>
      <c r="AU146" s="210" t="s">
        <v>85</v>
      </c>
      <c r="AV146" s="13" t="s">
        <v>85</v>
      </c>
      <c r="AW146" s="13" t="s">
        <v>37</v>
      </c>
      <c r="AX146" s="13" t="s">
        <v>75</v>
      </c>
      <c r="AY146" s="210" t="s">
        <v>143</v>
      </c>
    </row>
    <row r="147" spans="2:51" s="13" customFormat="1">
      <c r="B147" s="199"/>
      <c r="C147" s="200"/>
      <c r="D147" s="201" t="s">
        <v>160</v>
      </c>
      <c r="E147" s="202" t="s">
        <v>18</v>
      </c>
      <c r="F147" s="203" t="s">
        <v>218</v>
      </c>
      <c r="G147" s="200"/>
      <c r="H147" s="204">
        <v>0.13</v>
      </c>
      <c r="I147" s="205"/>
      <c r="J147" s="200"/>
      <c r="K147" s="200"/>
      <c r="L147" s="206"/>
      <c r="M147" s="207"/>
      <c r="N147" s="208"/>
      <c r="O147" s="208"/>
      <c r="P147" s="208"/>
      <c r="Q147" s="208"/>
      <c r="R147" s="208"/>
      <c r="S147" s="208"/>
      <c r="T147" s="209"/>
      <c r="AT147" s="210" t="s">
        <v>160</v>
      </c>
      <c r="AU147" s="210" t="s">
        <v>85</v>
      </c>
      <c r="AV147" s="13" t="s">
        <v>85</v>
      </c>
      <c r="AW147" s="13" t="s">
        <v>37</v>
      </c>
      <c r="AX147" s="13" t="s">
        <v>75</v>
      </c>
      <c r="AY147" s="210" t="s">
        <v>143</v>
      </c>
    </row>
    <row r="148" spans="2:51" s="13" customFormat="1">
      <c r="B148" s="199"/>
      <c r="C148" s="200"/>
      <c r="D148" s="201" t="s">
        <v>160</v>
      </c>
      <c r="E148" s="202" t="s">
        <v>18</v>
      </c>
      <c r="F148" s="203" t="s">
        <v>219</v>
      </c>
      <c r="G148" s="200"/>
      <c r="H148" s="204">
        <v>0.36</v>
      </c>
      <c r="I148" s="205"/>
      <c r="J148" s="200"/>
      <c r="K148" s="200"/>
      <c r="L148" s="206"/>
      <c r="M148" s="207"/>
      <c r="N148" s="208"/>
      <c r="O148" s="208"/>
      <c r="P148" s="208"/>
      <c r="Q148" s="208"/>
      <c r="R148" s="208"/>
      <c r="S148" s="208"/>
      <c r="T148" s="209"/>
      <c r="AT148" s="210" t="s">
        <v>160</v>
      </c>
      <c r="AU148" s="210" t="s">
        <v>85</v>
      </c>
      <c r="AV148" s="13" t="s">
        <v>85</v>
      </c>
      <c r="AW148" s="13" t="s">
        <v>37</v>
      </c>
      <c r="AX148" s="13" t="s">
        <v>75</v>
      </c>
      <c r="AY148" s="210" t="s">
        <v>143</v>
      </c>
    </row>
    <row r="149" spans="2:51" s="13" customFormat="1">
      <c r="B149" s="199"/>
      <c r="C149" s="200"/>
      <c r="D149" s="201" t="s">
        <v>160</v>
      </c>
      <c r="E149" s="202" t="s">
        <v>18</v>
      </c>
      <c r="F149" s="203" t="s">
        <v>216</v>
      </c>
      <c r="G149" s="200"/>
      <c r="H149" s="204">
        <v>0.4</v>
      </c>
      <c r="I149" s="205"/>
      <c r="J149" s="200"/>
      <c r="K149" s="200"/>
      <c r="L149" s="206"/>
      <c r="M149" s="207"/>
      <c r="N149" s="208"/>
      <c r="O149" s="208"/>
      <c r="P149" s="208"/>
      <c r="Q149" s="208"/>
      <c r="R149" s="208"/>
      <c r="S149" s="208"/>
      <c r="T149" s="209"/>
      <c r="AT149" s="210" t="s">
        <v>160</v>
      </c>
      <c r="AU149" s="210" t="s">
        <v>85</v>
      </c>
      <c r="AV149" s="13" t="s">
        <v>85</v>
      </c>
      <c r="AW149" s="13" t="s">
        <v>37</v>
      </c>
      <c r="AX149" s="13" t="s">
        <v>75</v>
      </c>
      <c r="AY149" s="210" t="s">
        <v>143</v>
      </c>
    </row>
    <row r="150" spans="2:51" s="13" customFormat="1">
      <c r="B150" s="199"/>
      <c r="C150" s="200"/>
      <c r="D150" s="201" t="s">
        <v>160</v>
      </c>
      <c r="E150" s="202" t="s">
        <v>18</v>
      </c>
      <c r="F150" s="203" t="s">
        <v>220</v>
      </c>
      <c r="G150" s="200"/>
      <c r="H150" s="204">
        <v>0.2</v>
      </c>
      <c r="I150" s="205"/>
      <c r="J150" s="200"/>
      <c r="K150" s="200"/>
      <c r="L150" s="206"/>
      <c r="M150" s="207"/>
      <c r="N150" s="208"/>
      <c r="O150" s="208"/>
      <c r="P150" s="208"/>
      <c r="Q150" s="208"/>
      <c r="R150" s="208"/>
      <c r="S150" s="208"/>
      <c r="T150" s="209"/>
      <c r="AT150" s="210" t="s">
        <v>160</v>
      </c>
      <c r="AU150" s="210" t="s">
        <v>85</v>
      </c>
      <c r="AV150" s="13" t="s">
        <v>85</v>
      </c>
      <c r="AW150" s="13" t="s">
        <v>37</v>
      </c>
      <c r="AX150" s="13" t="s">
        <v>75</v>
      </c>
      <c r="AY150" s="210" t="s">
        <v>143</v>
      </c>
    </row>
    <row r="151" spans="2:51" s="13" customFormat="1">
      <c r="B151" s="199"/>
      <c r="C151" s="200"/>
      <c r="D151" s="201" t="s">
        <v>160</v>
      </c>
      <c r="E151" s="202" t="s">
        <v>18</v>
      </c>
      <c r="F151" s="203" t="s">
        <v>221</v>
      </c>
      <c r="G151" s="200"/>
      <c r="H151" s="204">
        <v>0.48</v>
      </c>
      <c r="I151" s="205"/>
      <c r="J151" s="200"/>
      <c r="K151" s="200"/>
      <c r="L151" s="206"/>
      <c r="M151" s="207"/>
      <c r="N151" s="208"/>
      <c r="O151" s="208"/>
      <c r="P151" s="208"/>
      <c r="Q151" s="208"/>
      <c r="R151" s="208"/>
      <c r="S151" s="208"/>
      <c r="T151" s="209"/>
      <c r="AT151" s="210" t="s">
        <v>160</v>
      </c>
      <c r="AU151" s="210" t="s">
        <v>85</v>
      </c>
      <c r="AV151" s="13" t="s">
        <v>85</v>
      </c>
      <c r="AW151" s="13" t="s">
        <v>37</v>
      </c>
      <c r="AX151" s="13" t="s">
        <v>75</v>
      </c>
      <c r="AY151" s="210" t="s">
        <v>143</v>
      </c>
    </row>
    <row r="152" spans="2:51" s="13" customFormat="1">
      <c r="B152" s="199"/>
      <c r="C152" s="200"/>
      <c r="D152" s="201" t="s">
        <v>160</v>
      </c>
      <c r="E152" s="202" t="s">
        <v>18</v>
      </c>
      <c r="F152" s="203" t="s">
        <v>216</v>
      </c>
      <c r="G152" s="200"/>
      <c r="H152" s="204">
        <v>0.4</v>
      </c>
      <c r="I152" s="205"/>
      <c r="J152" s="200"/>
      <c r="K152" s="200"/>
      <c r="L152" s="206"/>
      <c r="M152" s="207"/>
      <c r="N152" s="208"/>
      <c r="O152" s="208"/>
      <c r="P152" s="208"/>
      <c r="Q152" s="208"/>
      <c r="R152" s="208"/>
      <c r="S152" s="208"/>
      <c r="T152" s="209"/>
      <c r="AT152" s="210" t="s">
        <v>160</v>
      </c>
      <c r="AU152" s="210" t="s">
        <v>85</v>
      </c>
      <c r="AV152" s="13" t="s">
        <v>85</v>
      </c>
      <c r="AW152" s="13" t="s">
        <v>37</v>
      </c>
      <c r="AX152" s="13" t="s">
        <v>75</v>
      </c>
      <c r="AY152" s="210" t="s">
        <v>143</v>
      </c>
    </row>
    <row r="153" spans="2:51" s="13" customFormat="1">
      <c r="B153" s="199"/>
      <c r="C153" s="200"/>
      <c r="D153" s="201" t="s">
        <v>160</v>
      </c>
      <c r="E153" s="202" t="s">
        <v>18</v>
      </c>
      <c r="F153" s="203" t="s">
        <v>222</v>
      </c>
      <c r="G153" s="200"/>
      <c r="H153" s="204">
        <v>0.2</v>
      </c>
      <c r="I153" s="205"/>
      <c r="J153" s="200"/>
      <c r="K153" s="200"/>
      <c r="L153" s="206"/>
      <c r="M153" s="207"/>
      <c r="N153" s="208"/>
      <c r="O153" s="208"/>
      <c r="P153" s="208"/>
      <c r="Q153" s="208"/>
      <c r="R153" s="208"/>
      <c r="S153" s="208"/>
      <c r="T153" s="209"/>
      <c r="AT153" s="210" t="s">
        <v>160</v>
      </c>
      <c r="AU153" s="210" t="s">
        <v>85</v>
      </c>
      <c r="AV153" s="13" t="s">
        <v>85</v>
      </c>
      <c r="AW153" s="13" t="s">
        <v>37</v>
      </c>
      <c r="AX153" s="13" t="s">
        <v>75</v>
      </c>
      <c r="AY153" s="210" t="s">
        <v>143</v>
      </c>
    </row>
    <row r="154" spans="2:51" s="13" customFormat="1">
      <c r="B154" s="199"/>
      <c r="C154" s="200"/>
      <c r="D154" s="201" t="s">
        <v>160</v>
      </c>
      <c r="E154" s="202" t="s">
        <v>18</v>
      </c>
      <c r="F154" s="203" t="s">
        <v>221</v>
      </c>
      <c r="G154" s="200"/>
      <c r="H154" s="204">
        <v>0.48</v>
      </c>
      <c r="I154" s="205"/>
      <c r="J154" s="200"/>
      <c r="K154" s="200"/>
      <c r="L154" s="206"/>
      <c r="M154" s="207"/>
      <c r="N154" s="208"/>
      <c r="O154" s="208"/>
      <c r="P154" s="208"/>
      <c r="Q154" s="208"/>
      <c r="R154" s="208"/>
      <c r="S154" s="208"/>
      <c r="T154" s="209"/>
      <c r="AT154" s="210" t="s">
        <v>160</v>
      </c>
      <c r="AU154" s="210" t="s">
        <v>85</v>
      </c>
      <c r="AV154" s="13" t="s">
        <v>85</v>
      </c>
      <c r="AW154" s="13" t="s">
        <v>37</v>
      </c>
      <c r="AX154" s="13" t="s">
        <v>75</v>
      </c>
      <c r="AY154" s="210" t="s">
        <v>143</v>
      </c>
    </row>
    <row r="155" spans="2:51" s="13" customFormat="1">
      <c r="B155" s="199"/>
      <c r="C155" s="200"/>
      <c r="D155" s="201" t="s">
        <v>160</v>
      </c>
      <c r="E155" s="202" t="s">
        <v>18</v>
      </c>
      <c r="F155" s="203" t="s">
        <v>216</v>
      </c>
      <c r="G155" s="200"/>
      <c r="H155" s="204">
        <v>0.4</v>
      </c>
      <c r="I155" s="205"/>
      <c r="J155" s="200"/>
      <c r="K155" s="200"/>
      <c r="L155" s="206"/>
      <c r="M155" s="207"/>
      <c r="N155" s="208"/>
      <c r="O155" s="208"/>
      <c r="P155" s="208"/>
      <c r="Q155" s="208"/>
      <c r="R155" s="208"/>
      <c r="S155" s="208"/>
      <c r="T155" s="209"/>
      <c r="AT155" s="210" t="s">
        <v>160</v>
      </c>
      <c r="AU155" s="210" t="s">
        <v>85</v>
      </c>
      <c r="AV155" s="13" t="s">
        <v>85</v>
      </c>
      <c r="AW155" s="13" t="s">
        <v>37</v>
      </c>
      <c r="AX155" s="13" t="s">
        <v>75</v>
      </c>
      <c r="AY155" s="210" t="s">
        <v>143</v>
      </c>
    </row>
    <row r="156" spans="2:51" s="13" customFormat="1">
      <c r="B156" s="199"/>
      <c r="C156" s="200"/>
      <c r="D156" s="201" t="s">
        <v>160</v>
      </c>
      <c r="E156" s="202" t="s">
        <v>18</v>
      </c>
      <c r="F156" s="203" t="s">
        <v>223</v>
      </c>
      <c r="G156" s="200"/>
      <c r="H156" s="204">
        <v>0.96</v>
      </c>
      <c r="I156" s="205"/>
      <c r="J156" s="200"/>
      <c r="K156" s="200"/>
      <c r="L156" s="206"/>
      <c r="M156" s="207"/>
      <c r="N156" s="208"/>
      <c r="O156" s="208"/>
      <c r="P156" s="208"/>
      <c r="Q156" s="208"/>
      <c r="R156" s="208"/>
      <c r="S156" s="208"/>
      <c r="T156" s="209"/>
      <c r="AT156" s="210" t="s">
        <v>160</v>
      </c>
      <c r="AU156" s="210" t="s">
        <v>85</v>
      </c>
      <c r="AV156" s="13" t="s">
        <v>85</v>
      </c>
      <c r="AW156" s="13" t="s">
        <v>37</v>
      </c>
      <c r="AX156" s="13" t="s">
        <v>75</v>
      </c>
      <c r="AY156" s="210" t="s">
        <v>143</v>
      </c>
    </row>
    <row r="157" spans="2:51" s="13" customFormat="1">
      <c r="B157" s="199"/>
      <c r="C157" s="200"/>
      <c r="D157" s="201" t="s">
        <v>160</v>
      </c>
      <c r="E157" s="202" t="s">
        <v>18</v>
      </c>
      <c r="F157" s="203" t="s">
        <v>224</v>
      </c>
      <c r="G157" s="200"/>
      <c r="H157" s="204">
        <v>0.6</v>
      </c>
      <c r="I157" s="205"/>
      <c r="J157" s="200"/>
      <c r="K157" s="200"/>
      <c r="L157" s="206"/>
      <c r="M157" s="207"/>
      <c r="N157" s="208"/>
      <c r="O157" s="208"/>
      <c r="P157" s="208"/>
      <c r="Q157" s="208"/>
      <c r="R157" s="208"/>
      <c r="S157" s="208"/>
      <c r="T157" s="209"/>
      <c r="AT157" s="210" t="s">
        <v>160</v>
      </c>
      <c r="AU157" s="210" t="s">
        <v>85</v>
      </c>
      <c r="AV157" s="13" t="s">
        <v>85</v>
      </c>
      <c r="AW157" s="13" t="s">
        <v>37</v>
      </c>
      <c r="AX157" s="13" t="s">
        <v>75</v>
      </c>
      <c r="AY157" s="210" t="s">
        <v>143</v>
      </c>
    </row>
    <row r="158" spans="2:51" s="13" customFormat="1">
      <c r="B158" s="199"/>
      <c r="C158" s="200"/>
      <c r="D158" s="201" t="s">
        <v>160</v>
      </c>
      <c r="E158" s="202" t="s">
        <v>18</v>
      </c>
      <c r="F158" s="203" t="s">
        <v>225</v>
      </c>
      <c r="G158" s="200"/>
      <c r="H158" s="204">
        <v>3.96</v>
      </c>
      <c r="I158" s="205"/>
      <c r="J158" s="200"/>
      <c r="K158" s="200"/>
      <c r="L158" s="206"/>
      <c r="M158" s="207"/>
      <c r="N158" s="208"/>
      <c r="O158" s="208"/>
      <c r="P158" s="208"/>
      <c r="Q158" s="208"/>
      <c r="R158" s="208"/>
      <c r="S158" s="208"/>
      <c r="T158" s="209"/>
      <c r="AT158" s="210" t="s">
        <v>160</v>
      </c>
      <c r="AU158" s="210" t="s">
        <v>85</v>
      </c>
      <c r="AV158" s="13" t="s">
        <v>85</v>
      </c>
      <c r="AW158" s="13" t="s">
        <v>37</v>
      </c>
      <c r="AX158" s="13" t="s">
        <v>75</v>
      </c>
      <c r="AY158" s="210" t="s">
        <v>143</v>
      </c>
    </row>
    <row r="159" spans="2:51" s="13" customFormat="1">
      <c r="B159" s="199"/>
      <c r="C159" s="200"/>
      <c r="D159" s="201" t="s">
        <v>160</v>
      </c>
      <c r="E159" s="202" t="s">
        <v>18</v>
      </c>
      <c r="F159" s="203" t="s">
        <v>226</v>
      </c>
      <c r="G159" s="200"/>
      <c r="H159" s="204">
        <v>0.64</v>
      </c>
      <c r="I159" s="205"/>
      <c r="J159" s="200"/>
      <c r="K159" s="200"/>
      <c r="L159" s="206"/>
      <c r="M159" s="207"/>
      <c r="N159" s="208"/>
      <c r="O159" s="208"/>
      <c r="P159" s="208"/>
      <c r="Q159" s="208"/>
      <c r="R159" s="208"/>
      <c r="S159" s="208"/>
      <c r="T159" s="209"/>
      <c r="AT159" s="210" t="s">
        <v>160</v>
      </c>
      <c r="AU159" s="210" t="s">
        <v>85</v>
      </c>
      <c r="AV159" s="13" t="s">
        <v>85</v>
      </c>
      <c r="AW159" s="13" t="s">
        <v>37</v>
      </c>
      <c r="AX159" s="13" t="s">
        <v>75</v>
      </c>
      <c r="AY159" s="210" t="s">
        <v>143</v>
      </c>
    </row>
    <row r="160" spans="2:51" s="13" customFormat="1">
      <c r="B160" s="199"/>
      <c r="C160" s="200"/>
      <c r="D160" s="201" t="s">
        <v>160</v>
      </c>
      <c r="E160" s="202" t="s">
        <v>18</v>
      </c>
      <c r="F160" s="203" t="s">
        <v>227</v>
      </c>
      <c r="G160" s="200"/>
      <c r="H160" s="204">
        <v>0.2</v>
      </c>
      <c r="I160" s="205"/>
      <c r="J160" s="200"/>
      <c r="K160" s="200"/>
      <c r="L160" s="206"/>
      <c r="M160" s="207"/>
      <c r="N160" s="208"/>
      <c r="O160" s="208"/>
      <c r="P160" s="208"/>
      <c r="Q160" s="208"/>
      <c r="R160" s="208"/>
      <c r="S160" s="208"/>
      <c r="T160" s="209"/>
      <c r="AT160" s="210" t="s">
        <v>160</v>
      </c>
      <c r="AU160" s="210" t="s">
        <v>85</v>
      </c>
      <c r="AV160" s="13" t="s">
        <v>85</v>
      </c>
      <c r="AW160" s="13" t="s">
        <v>37</v>
      </c>
      <c r="AX160" s="13" t="s">
        <v>75</v>
      </c>
      <c r="AY160" s="210" t="s">
        <v>143</v>
      </c>
    </row>
    <row r="161" spans="1:65" s="13" customFormat="1">
      <c r="B161" s="199"/>
      <c r="C161" s="200"/>
      <c r="D161" s="201" t="s">
        <v>160</v>
      </c>
      <c r="E161" s="202" t="s">
        <v>18</v>
      </c>
      <c r="F161" s="203" t="s">
        <v>228</v>
      </c>
      <c r="G161" s="200"/>
      <c r="H161" s="204">
        <v>0.96</v>
      </c>
      <c r="I161" s="205"/>
      <c r="J161" s="200"/>
      <c r="K161" s="200"/>
      <c r="L161" s="206"/>
      <c r="M161" s="207"/>
      <c r="N161" s="208"/>
      <c r="O161" s="208"/>
      <c r="P161" s="208"/>
      <c r="Q161" s="208"/>
      <c r="R161" s="208"/>
      <c r="S161" s="208"/>
      <c r="T161" s="209"/>
      <c r="AT161" s="210" t="s">
        <v>160</v>
      </c>
      <c r="AU161" s="210" t="s">
        <v>85</v>
      </c>
      <c r="AV161" s="13" t="s">
        <v>85</v>
      </c>
      <c r="AW161" s="13" t="s">
        <v>37</v>
      </c>
      <c r="AX161" s="13" t="s">
        <v>75</v>
      </c>
      <c r="AY161" s="210" t="s">
        <v>143</v>
      </c>
    </row>
    <row r="162" spans="1:65" s="13" customFormat="1">
      <c r="B162" s="199"/>
      <c r="C162" s="200"/>
      <c r="D162" s="201" t="s">
        <v>160</v>
      </c>
      <c r="E162" s="202" t="s">
        <v>18</v>
      </c>
      <c r="F162" s="203" t="s">
        <v>229</v>
      </c>
      <c r="G162" s="200"/>
      <c r="H162" s="204">
        <v>0.12</v>
      </c>
      <c r="I162" s="205"/>
      <c r="J162" s="200"/>
      <c r="K162" s="200"/>
      <c r="L162" s="206"/>
      <c r="M162" s="207"/>
      <c r="N162" s="208"/>
      <c r="O162" s="208"/>
      <c r="P162" s="208"/>
      <c r="Q162" s="208"/>
      <c r="R162" s="208"/>
      <c r="S162" s="208"/>
      <c r="T162" s="209"/>
      <c r="AT162" s="210" t="s">
        <v>160</v>
      </c>
      <c r="AU162" s="210" t="s">
        <v>85</v>
      </c>
      <c r="AV162" s="13" t="s">
        <v>85</v>
      </c>
      <c r="AW162" s="13" t="s">
        <v>37</v>
      </c>
      <c r="AX162" s="13" t="s">
        <v>75</v>
      </c>
      <c r="AY162" s="210" t="s">
        <v>143</v>
      </c>
    </row>
    <row r="163" spans="1:65" s="13" customFormat="1">
      <c r="B163" s="199"/>
      <c r="C163" s="200"/>
      <c r="D163" s="201" t="s">
        <v>160</v>
      </c>
      <c r="E163" s="202" t="s">
        <v>18</v>
      </c>
      <c r="F163" s="203" t="s">
        <v>230</v>
      </c>
      <c r="G163" s="200"/>
      <c r="H163" s="204">
        <v>0.12</v>
      </c>
      <c r="I163" s="205"/>
      <c r="J163" s="200"/>
      <c r="K163" s="200"/>
      <c r="L163" s="206"/>
      <c r="M163" s="207"/>
      <c r="N163" s="208"/>
      <c r="O163" s="208"/>
      <c r="P163" s="208"/>
      <c r="Q163" s="208"/>
      <c r="R163" s="208"/>
      <c r="S163" s="208"/>
      <c r="T163" s="209"/>
      <c r="AT163" s="210" t="s">
        <v>160</v>
      </c>
      <c r="AU163" s="210" t="s">
        <v>85</v>
      </c>
      <c r="AV163" s="13" t="s">
        <v>85</v>
      </c>
      <c r="AW163" s="13" t="s">
        <v>37</v>
      </c>
      <c r="AX163" s="13" t="s">
        <v>75</v>
      </c>
      <c r="AY163" s="210" t="s">
        <v>143</v>
      </c>
    </row>
    <row r="164" spans="1:65" s="14" customFormat="1">
      <c r="B164" s="211"/>
      <c r="C164" s="212"/>
      <c r="D164" s="201" t="s">
        <v>160</v>
      </c>
      <c r="E164" s="213" t="s">
        <v>18</v>
      </c>
      <c r="F164" s="214" t="s">
        <v>166</v>
      </c>
      <c r="G164" s="212"/>
      <c r="H164" s="215">
        <v>11.33</v>
      </c>
      <c r="I164" s="216"/>
      <c r="J164" s="212"/>
      <c r="K164" s="212"/>
      <c r="L164" s="217"/>
      <c r="M164" s="218"/>
      <c r="N164" s="219"/>
      <c r="O164" s="219"/>
      <c r="P164" s="219"/>
      <c r="Q164" s="219"/>
      <c r="R164" s="219"/>
      <c r="S164" s="219"/>
      <c r="T164" s="220"/>
      <c r="AT164" s="221" t="s">
        <v>160</v>
      </c>
      <c r="AU164" s="221" t="s">
        <v>85</v>
      </c>
      <c r="AV164" s="14" t="s">
        <v>151</v>
      </c>
      <c r="AW164" s="14" t="s">
        <v>37</v>
      </c>
      <c r="AX164" s="14" t="s">
        <v>83</v>
      </c>
      <c r="AY164" s="221" t="s">
        <v>143</v>
      </c>
    </row>
    <row r="165" spans="1:65" s="2" customFormat="1" ht="37.9" customHeight="1">
      <c r="A165" s="34"/>
      <c r="B165" s="35"/>
      <c r="C165" s="173" t="s">
        <v>231</v>
      </c>
      <c r="D165" s="173" t="s">
        <v>146</v>
      </c>
      <c r="E165" s="174" t="s">
        <v>232</v>
      </c>
      <c r="F165" s="175" t="s">
        <v>233</v>
      </c>
      <c r="G165" s="176" t="s">
        <v>169</v>
      </c>
      <c r="H165" s="177">
        <v>23</v>
      </c>
      <c r="I165" s="178"/>
      <c r="J165" s="177">
        <f>ROUND((ROUND(I165,2))*(ROUND(H165,2)),2)</f>
        <v>0</v>
      </c>
      <c r="K165" s="175" t="s">
        <v>150</v>
      </c>
      <c r="L165" s="39"/>
      <c r="M165" s="179" t="s">
        <v>18</v>
      </c>
      <c r="N165" s="180" t="s">
        <v>46</v>
      </c>
      <c r="O165" s="64"/>
      <c r="P165" s="181">
        <f>O165*H165</f>
        <v>0</v>
      </c>
      <c r="Q165" s="181">
        <v>2.0200000000000001E-3</v>
      </c>
      <c r="R165" s="181">
        <f>Q165*H165</f>
        <v>4.6460000000000001E-2</v>
      </c>
      <c r="S165" s="181">
        <v>0</v>
      </c>
      <c r="T165" s="182">
        <f>S165*H165</f>
        <v>0</v>
      </c>
      <c r="U165" s="34"/>
      <c r="V165" s="34"/>
      <c r="W165" s="34"/>
      <c r="X165" s="34"/>
      <c r="Y165" s="34"/>
      <c r="Z165" s="34"/>
      <c r="AA165" s="34"/>
      <c r="AB165" s="34"/>
      <c r="AC165" s="34"/>
      <c r="AD165" s="34"/>
      <c r="AE165" s="34"/>
      <c r="AR165" s="183" t="s">
        <v>151</v>
      </c>
      <c r="AT165" s="183" t="s">
        <v>146</v>
      </c>
      <c r="AU165" s="183" t="s">
        <v>85</v>
      </c>
      <c r="AY165" s="17" t="s">
        <v>143</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151</v>
      </c>
      <c r="BM165" s="183" t="s">
        <v>234</v>
      </c>
    </row>
    <row r="166" spans="1:65" s="2" customFormat="1">
      <c r="A166" s="34"/>
      <c r="B166" s="35"/>
      <c r="C166" s="36"/>
      <c r="D166" s="185" t="s">
        <v>153</v>
      </c>
      <c r="E166" s="36"/>
      <c r="F166" s="186" t="s">
        <v>235</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153</v>
      </c>
      <c r="AU166" s="17" t="s">
        <v>85</v>
      </c>
    </row>
    <row r="167" spans="1:65" s="13" customFormat="1">
      <c r="B167" s="199"/>
      <c r="C167" s="200"/>
      <c r="D167" s="201" t="s">
        <v>160</v>
      </c>
      <c r="E167" s="202" t="s">
        <v>18</v>
      </c>
      <c r="F167" s="203" t="s">
        <v>236</v>
      </c>
      <c r="G167" s="200"/>
      <c r="H167" s="204">
        <v>4</v>
      </c>
      <c r="I167" s="205"/>
      <c r="J167" s="200"/>
      <c r="K167" s="200"/>
      <c r="L167" s="206"/>
      <c r="M167" s="207"/>
      <c r="N167" s="208"/>
      <c r="O167" s="208"/>
      <c r="P167" s="208"/>
      <c r="Q167" s="208"/>
      <c r="R167" s="208"/>
      <c r="S167" s="208"/>
      <c r="T167" s="209"/>
      <c r="AT167" s="210" t="s">
        <v>160</v>
      </c>
      <c r="AU167" s="210" t="s">
        <v>85</v>
      </c>
      <c r="AV167" s="13" t="s">
        <v>85</v>
      </c>
      <c r="AW167" s="13" t="s">
        <v>37</v>
      </c>
      <c r="AX167" s="13" t="s">
        <v>75</v>
      </c>
      <c r="AY167" s="210" t="s">
        <v>143</v>
      </c>
    </row>
    <row r="168" spans="1:65" s="13" customFormat="1">
      <c r="B168" s="199"/>
      <c r="C168" s="200"/>
      <c r="D168" s="201" t="s">
        <v>160</v>
      </c>
      <c r="E168" s="202" t="s">
        <v>18</v>
      </c>
      <c r="F168" s="203" t="s">
        <v>179</v>
      </c>
      <c r="G168" s="200"/>
      <c r="H168" s="204">
        <v>3</v>
      </c>
      <c r="I168" s="205"/>
      <c r="J168" s="200"/>
      <c r="K168" s="200"/>
      <c r="L168" s="206"/>
      <c r="M168" s="207"/>
      <c r="N168" s="208"/>
      <c r="O168" s="208"/>
      <c r="P168" s="208"/>
      <c r="Q168" s="208"/>
      <c r="R168" s="208"/>
      <c r="S168" s="208"/>
      <c r="T168" s="209"/>
      <c r="AT168" s="210" t="s">
        <v>160</v>
      </c>
      <c r="AU168" s="210" t="s">
        <v>85</v>
      </c>
      <c r="AV168" s="13" t="s">
        <v>85</v>
      </c>
      <c r="AW168" s="13" t="s">
        <v>37</v>
      </c>
      <c r="AX168" s="13" t="s">
        <v>75</v>
      </c>
      <c r="AY168" s="210" t="s">
        <v>143</v>
      </c>
    </row>
    <row r="169" spans="1:65" s="13" customFormat="1">
      <c r="B169" s="199"/>
      <c r="C169" s="200"/>
      <c r="D169" s="201" t="s">
        <v>160</v>
      </c>
      <c r="E169" s="202" t="s">
        <v>18</v>
      </c>
      <c r="F169" s="203" t="s">
        <v>180</v>
      </c>
      <c r="G169" s="200"/>
      <c r="H169" s="204">
        <v>3</v>
      </c>
      <c r="I169" s="205"/>
      <c r="J169" s="200"/>
      <c r="K169" s="200"/>
      <c r="L169" s="206"/>
      <c r="M169" s="207"/>
      <c r="N169" s="208"/>
      <c r="O169" s="208"/>
      <c r="P169" s="208"/>
      <c r="Q169" s="208"/>
      <c r="R169" s="208"/>
      <c r="S169" s="208"/>
      <c r="T169" s="209"/>
      <c r="AT169" s="210" t="s">
        <v>160</v>
      </c>
      <c r="AU169" s="210" t="s">
        <v>85</v>
      </c>
      <c r="AV169" s="13" t="s">
        <v>85</v>
      </c>
      <c r="AW169" s="13" t="s">
        <v>37</v>
      </c>
      <c r="AX169" s="13" t="s">
        <v>75</v>
      </c>
      <c r="AY169" s="210" t="s">
        <v>143</v>
      </c>
    </row>
    <row r="170" spans="1:65" s="13" customFormat="1">
      <c r="B170" s="199"/>
      <c r="C170" s="200"/>
      <c r="D170" s="201" t="s">
        <v>160</v>
      </c>
      <c r="E170" s="202" t="s">
        <v>18</v>
      </c>
      <c r="F170" s="203" t="s">
        <v>181</v>
      </c>
      <c r="G170" s="200"/>
      <c r="H170" s="204">
        <v>6</v>
      </c>
      <c r="I170" s="205"/>
      <c r="J170" s="200"/>
      <c r="K170" s="200"/>
      <c r="L170" s="206"/>
      <c r="M170" s="207"/>
      <c r="N170" s="208"/>
      <c r="O170" s="208"/>
      <c r="P170" s="208"/>
      <c r="Q170" s="208"/>
      <c r="R170" s="208"/>
      <c r="S170" s="208"/>
      <c r="T170" s="209"/>
      <c r="AT170" s="210" t="s">
        <v>160</v>
      </c>
      <c r="AU170" s="210" t="s">
        <v>85</v>
      </c>
      <c r="AV170" s="13" t="s">
        <v>85</v>
      </c>
      <c r="AW170" s="13" t="s">
        <v>37</v>
      </c>
      <c r="AX170" s="13" t="s">
        <v>75</v>
      </c>
      <c r="AY170" s="210" t="s">
        <v>143</v>
      </c>
    </row>
    <row r="171" spans="1:65" s="13" customFormat="1">
      <c r="B171" s="199"/>
      <c r="C171" s="200"/>
      <c r="D171" s="201" t="s">
        <v>160</v>
      </c>
      <c r="E171" s="202" t="s">
        <v>18</v>
      </c>
      <c r="F171" s="203" t="s">
        <v>173</v>
      </c>
      <c r="G171" s="200"/>
      <c r="H171" s="204">
        <v>4</v>
      </c>
      <c r="I171" s="205"/>
      <c r="J171" s="200"/>
      <c r="K171" s="200"/>
      <c r="L171" s="206"/>
      <c r="M171" s="207"/>
      <c r="N171" s="208"/>
      <c r="O171" s="208"/>
      <c r="P171" s="208"/>
      <c r="Q171" s="208"/>
      <c r="R171" s="208"/>
      <c r="S171" s="208"/>
      <c r="T171" s="209"/>
      <c r="AT171" s="210" t="s">
        <v>160</v>
      </c>
      <c r="AU171" s="210" t="s">
        <v>85</v>
      </c>
      <c r="AV171" s="13" t="s">
        <v>85</v>
      </c>
      <c r="AW171" s="13" t="s">
        <v>37</v>
      </c>
      <c r="AX171" s="13" t="s">
        <v>75</v>
      </c>
      <c r="AY171" s="210" t="s">
        <v>143</v>
      </c>
    </row>
    <row r="172" spans="1:65" s="13" customFormat="1">
      <c r="B172" s="199"/>
      <c r="C172" s="200"/>
      <c r="D172" s="201" t="s">
        <v>160</v>
      </c>
      <c r="E172" s="202" t="s">
        <v>18</v>
      </c>
      <c r="F172" s="203" t="s">
        <v>182</v>
      </c>
      <c r="G172" s="200"/>
      <c r="H172" s="204">
        <v>3</v>
      </c>
      <c r="I172" s="205"/>
      <c r="J172" s="200"/>
      <c r="K172" s="200"/>
      <c r="L172" s="206"/>
      <c r="M172" s="207"/>
      <c r="N172" s="208"/>
      <c r="O172" s="208"/>
      <c r="P172" s="208"/>
      <c r="Q172" s="208"/>
      <c r="R172" s="208"/>
      <c r="S172" s="208"/>
      <c r="T172" s="209"/>
      <c r="AT172" s="210" t="s">
        <v>160</v>
      </c>
      <c r="AU172" s="210" t="s">
        <v>85</v>
      </c>
      <c r="AV172" s="13" t="s">
        <v>85</v>
      </c>
      <c r="AW172" s="13" t="s">
        <v>37</v>
      </c>
      <c r="AX172" s="13" t="s">
        <v>75</v>
      </c>
      <c r="AY172" s="210" t="s">
        <v>143</v>
      </c>
    </row>
    <row r="173" spans="1:65" s="14" customFormat="1">
      <c r="B173" s="211"/>
      <c r="C173" s="212"/>
      <c r="D173" s="201" t="s">
        <v>160</v>
      </c>
      <c r="E173" s="213" t="s">
        <v>18</v>
      </c>
      <c r="F173" s="214" t="s">
        <v>166</v>
      </c>
      <c r="G173" s="212"/>
      <c r="H173" s="215">
        <v>23</v>
      </c>
      <c r="I173" s="216"/>
      <c r="J173" s="212"/>
      <c r="K173" s="212"/>
      <c r="L173" s="217"/>
      <c r="M173" s="218"/>
      <c r="N173" s="219"/>
      <c r="O173" s="219"/>
      <c r="P173" s="219"/>
      <c r="Q173" s="219"/>
      <c r="R173" s="219"/>
      <c r="S173" s="219"/>
      <c r="T173" s="220"/>
      <c r="AT173" s="221" t="s">
        <v>160</v>
      </c>
      <c r="AU173" s="221" t="s">
        <v>85</v>
      </c>
      <c r="AV173" s="14" t="s">
        <v>151</v>
      </c>
      <c r="AW173" s="14" t="s">
        <v>37</v>
      </c>
      <c r="AX173" s="14" t="s">
        <v>83</v>
      </c>
      <c r="AY173" s="221" t="s">
        <v>143</v>
      </c>
    </row>
    <row r="174" spans="1:65" s="2" customFormat="1" ht="37.9" customHeight="1">
      <c r="A174" s="34"/>
      <c r="B174" s="35"/>
      <c r="C174" s="173" t="s">
        <v>237</v>
      </c>
      <c r="D174" s="173" t="s">
        <v>146</v>
      </c>
      <c r="E174" s="174" t="s">
        <v>238</v>
      </c>
      <c r="F174" s="175" t="s">
        <v>239</v>
      </c>
      <c r="G174" s="176" t="s">
        <v>169</v>
      </c>
      <c r="H174" s="177">
        <v>34</v>
      </c>
      <c r="I174" s="178"/>
      <c r="J174" s="177">
        <f>ROUND((ROUND(I174,2))*(ROUND(H174,2)),2)</f>
        <v>0</v>
      </c>
      <c r="K174" s="175" t="s">
        <v>150</v>
      </c>
      <c r="L174" s="39"/>
      <c r="M174" s="179" t="s">
        <v>18</v>
      </c>
      <c r="N174" s="180" t="s">
        <v>46</v>
      </c>
      <c r="O174" s="64"/>
      <c r="P174" s="181">
        <f>O174*H174</f>
        <v>0</v>
      </c>
      <c r="Q174" s="181">
        <v>5.5700000000000003E-3</v>
      </c>
      <c r="R174" s="181">
        <f>Q174*H174</f>
        <v>0.18938000000000002</v>
      </c>
      <c r="S174" s="181">
        <v>0</v>
      </c>
      <c r="T174" s="182">
        <f>S174*H174</f>
        <v>0</v>
      </c>
      <c r="U174" s="34"/>
      <c r="V174" s="34"/>
      <c r="W174" s="34"/>
      <c r="X174" s="34"/>
      <c r="Y174" s="34"/>
      <c r="Z174" s="34"/>
      <c r="AA174" s="34"/>
      <c r="AB174" s="34"/>
      <c r="AC174" s="34"/>
      <c r="AD174" s="34"/>
      <c r="AE174" s="34"/>
      <c r="AR174" s="183" t="s">
        <v>151</v>
      </c>
      <c r="AT174" s="183" t="s">
        <v>146</v>
      </c>
      <c r="AU174" s="183" t="s">
        <v>85</v>
      </c>
      <c r="AY174" s="17" t="s">
        <v>143</v>
      </c>
      <c r="BE174" s="184">
        <f>IF(N174="základní",J174,0)</f>
        <v>0</v>
      </c>
      <c r="BF174" s="184">
        <f>IF(N174="snížená",J174,0)</f>
        <v>0</v>
      </c>
      <c r="BG174" s="184">
        <f>IF(N174="zákl. přenesená",J174,0)</f>
        <v>0</v>
      </c>
      <c r="BH174" s="184">
        <f>IF(N174="sníž. přenesená",J174,0)</f>
        <v>0</v>
      </c>
      <c r="BI174" s="184">
        <f>IF(N174="nulová",J174,0)</f>
        <v>0</v>
      </c>
      <c r="BJ174" s="17" t="s">
        <v>83</v>
      </c>
      <c r="BK174" s="184">
        <f>ROUND((ROUND(I174,2))*(ROUND(H174,2)),2)</f>
        <v>0</v>
      </c>
      <c r="BL174" s="17" t="s">
        <v>151</v>
      </c>
      <c r="BM174" s="183" t="s">
        <v>240</v>
      </c>
    </row>
    <row r="175" spans="1:65" s="2" customFormat="1">
      <c r="A175" s="34"/>
      <c r="B175" s="35"/>
      <c r="C175" s="36"/>
      <c r="D175" s="185" t="s">
        <v>153</v>
      </c>
      <c r="E175" s="36"/>
      <c r="F175" s="186" t="s">
        <v>241</v>
      </c>
      <c r="G175" s="36"/>
      <c r="H175" s="36"/>
      <c r="I175" s="187"/>
      <c r="J175" s="36"/>
      <c r="K175" s="36"/>
      <c r="L175" s="39"/>
      <c r="M175" s="188"/>
      <c r="N175" s="189"/>
      <c r="O175" s="64"/>
      <c r="P175" s="64"/>
      <c r="Q175" s="64"/>
      <c r="R175" s="64"/>
      <c r="S175" s="64"/>
      <c r="T175" s="65"/>
      <c r="U175" s="34"/>
      <c r="V175" s="34"/>
      <c r="W175" s="34"/>
      <c r="X175" s="34"/>
      <c r="Y175" s="34"/>
      <c r="Z175" s="34"/>
      <c r="AA175" s="34"/>
      <c r="AB175" s="34"/>
      <c r="AC175" s="34"/>
      <c r="AD175" s="34"/>
      <c r="AE175" s="34"/>
      <c r="AT175" s="17" t="s">
        <v>153</v>
      </c>
      <c r="AU175" s="17" t="s">
        <v>85</v>
      </c>
    </row>
    <row r="176" spans="1:65" s="13" customFormat="1">
      <c r="B176" s="199"/>
      <c r="C176" s="200"/>
      <c r="D176" s="201" t="s">
        <v>160</v>
      </c>
      <c r="E176" s="202" t="s">
        <v>18</v>
      </c>
      <c r="F176" s="203" t="s">
        <v>242</v>
      </c>
      <c r="G176" s="200"/>
      <c r="H176" s="204">
        <v>4</v>
      </c>
      <c r="I176" s="205"/>
      <c r="J176" s="200"/>
      <c r="K176" s="200"/>
      <c r="L176" s="206"/>
      <c r="M176" s="207"/>
      <c r="N176" s="208"/>
      <c r="O176" s="208"/>
      <c r="P176" s="208"/>
      <c r="Q176" s="208"/>
      <c r="R176" s="208"/>
      <c r="S176" s="208"/>
      <c r="T176" s="209"/>
      <c r="AT176" s="210" t="s">
        <v>160</v>
      </c>
      <c r="AU176" s="210" t="s">
        <v>85</v>
      </c>
      <c r="AV176" s="13" t="s">
        <v>85</v>
      </c>
      <c r="AW176" s="13" t="s">
        <v>37</v>
      </c>
      <c r="AX176" s="13" t="s">
        <v>75</v>
      </c>
      <c r="AY176" s="210" t="s">
        <v>143</v>
      </c>
    </row>
    <row r="177" spans="1:65" s="13" customFormat="1">
      <c r="B177" s="199"/>
      <c r="C177" s="200"/>
      <c r="D177" s="201" t="s">
        <v>160</v>
      </c>
      <c r="E177" s="202" t="s">
        <v>18</v>
      </c>
      <c r="F177" s="203" t="s">
        <v>243</v>
      </c>
      <c r="G177" s="200"/>
      <c r="H177" s="204">
        <v>6</v>
      </c>
      <c r="I177" s="205"/>
      <c r="J177" s="200"/>
      <c r="K177" s="200"/>
      <c r="L177" s="206"/>
      <c r="M177" s="207"/>
      <c r="N177" s="208"/>
      <c r="O177" s="208"/>
      <c r="P177" s="208"/>
      <c r="Q177" s="208"/>
      <c r="R177" s="208"/>
      <c r="S177" s="208"/>
      <c r="T177" s="209"/>
      <c r="AT177" s="210" t="s">
        <v>160</v>
      </c>
      <c r="AU177" s="210" t="s">
        <v>85</v>
      </c>
      <c r="AV177" s="13" t="s">
        <v>85</v>
      </c>
      <c r="AW177" s="13" t="s">
        <v>37</v>
      </c>
      <c r="AX177" s="13" t="s">
        <v>75</v>
      </c>
      <c r="AY177" s="210" t="s">
        <v>143</v>
      </c>
    </row>
    <row r="178" spans="1:65" s="13" customFormat="1">
      <c r="B178" s="199"/>
      <c r="C178" s="200"/>
      <c r="D178" s="201" t="s">
        <v>160</v>
      </c>
      <c r="E178" s="202" t="s">
        <v>18</v>
      </c>
      <c r="F178" s="203" t="s">
        <v>244</v>
      </c>
      <c r="G178" s="200"/>
      <c r="H178" s="204">
        <v>6</v>
      </c>
      <c r="I178" s="205"/>
      <c r="J178" s="200"/>
      <c r="K178" s="200"/>
      <c r="L178" s="206"/>
      <c r="M178" s="207"/>
      <c r="N178" s="208"/>
      <c r="O178" s="208"/>
      <c r="P178" s="208"/>
      <c r="Q178" s="208"/>
      <c r="R178" s="208"/>
      <c r="S178" s="208"/>
      <c r="T178" s="209"/>
      <c r="AT178" s="210" t="s">
        <v>160</v>
      </c>
      <c r="AU178" s="210" t="s">
        <v>85</v>
      </c>
      <c r="AV178" s="13" t="s">
        <v>85</v>
      </c>
      <c r="AW178" s="13" t="s">
        <v>37</v>
      </c>
      <c r="AX178" s="13" t="s">
        <v>75</v>
      </c>
      <c r="AY178" s="210" t="s">
        <v>143</v>
      </c>
    </row>
    <row r="179" spans="1:65" s="13" customFormat="1">
      <c r="B179" s="199"/>
      <c r="C179" s="200"/>
      <c r="D179" s="201" t="s">
        <v>160</v>
      </c>
      <c r="E179" s="202" t="s">
        <v>18</v>
      </c>
      <c r="F179" s="203" t="s">
        <v>245</v>
      </c>
      <c r="G179" s="200"/>
      <c r="H179" s="204">
        <v>6</v>
      </c>
      <c r="I179" s="205"/>
      <c r="J179" s="200"/>
      <c r="K179" s="200"/>
      <c r="L179" s="206"/>
      <c r="M179" s="207"/>
      <c r="N179" s="208"/>
      <c r="O179" s="208"/>
      <c r="P179" s="208"/>
      <c r="Q179" s="208"/>
      <c r="R179" s="208"/>
      <c r="S179" s="208"/>
      <c r="T179" s="209"/>
      <c r="AT179" s="210" t="s">
        <v>160</v>
      </c>
      <c r="AU179" s="210" t="s">
        <v>85</v>
      </c>
      <c r="AV179" s="13" t="s">
        <v>85</v>
      </c>
      <c r="AW179" s="13" t="s">
        <v>37</v>
      </c>
      <c r="AX179" s="13" t="s">
        <v>75</v>
      </c>
      <c r="AY179" s="210" t="s">
        <v>143</v>
      </c>
    </row>
    <row r="180" spans="1:65" s="13" customFormat="1">
      <c r="B180" s="199"/>
      <c r="C180" s="200"/>
      <c r="D180" s="201" t="s">
        <v>160</v>
      </c>
      <c r="E180" s="202" t="s">
        <v>18</v>
      </c>
      <c r="F180" s="203" t="s">
        <v>246</v>
      </c>
      <c r="G180" s="200"/>
      <c r="H180" s="204">
        <v>6</v>
      </c>
      <c r="I180" s="205"/>
      <c r="J180" s="200"/>
      <c r="K180" s="200"/>
      <c r="L180" s="206"/>
      <c r="M180" s="207"/>
      <c r="N180" s="208"/>
      <c r="O180" s="208"/>
      <c r="P180" s="208"/>
      <c r="Q180" s="208"/>
      <c r="R180" s="208"/>
      <c r="S180" s="208"/>
      <c r="T180" s="209"/>
      <c r="AT180" s="210" t="s">
        <v>160</v>
      </c>
      <c r="AU180" s="210" t="s">
        <v>85</v>
      </c>
      <c r="AV180" s="13" t="s">
        <v>85</v>
      </c>
      <c r="AW180" s="13" t="s">
        <v>37</v>
      </c>
      <c r="AX180" s="13" t="s">
        <v>75</v>
      </c>
      <c r="AY180" s="210" t="s">
        <v>143</v>
      </c>
    </row>
    <row r="181" spans="1:65" s="13" customFormat="1">
      <c r="B181" s="199"/>
      <c r="C181" s="200"/>
      <c r="D181" s="201" t="s">
        <v>160</v>
      </c>
      <c r="E181" s="202" t="s">
        <v>18</v>
      </c>
      <c r="F181" s="203" t="s">
        <v>247</v>
      </c>
      <c r="G181" s="200"/>
      <c r="H181" s="204">
        <v>2</v>
      </c>
      <c r="I181" s="205"/>
      <c r="J181" s="200"/>
      <c r="K181" s="200"/>
      <c r="L181" s="206"/>
      <c r="M181" s="207"/>
      <c r="N181" s="208"/>
      <c r="O181" s="208"/>
      <c r="P181" s="208"/>
      <c r="Q181" s="208"/>
      <c r="R181" s="208"/>
      <c r="S181" s="208"/>
      <c r="T181" s="209"/>
      <c r="AT181" s="210" t="s">
        <v>160</v>
      </c>
      <c r="AU181" s="210" t="s">
        <v>85</v>
      </c>
      <c r="AV181" s="13" t="s">
        <v>85</v>
      </c>
      <c r="AW181" s="13" t="s">
        <v>37</v>
      </c>
      <c r="AX181" s="13" t="s">
        <v>75</v>
      </c>
      <c r="AY181" s="210" t="s">
        <v>143</v>
      </c>
    </row>
    <row r="182" spans="1:65" s="13" customFormat="1">
      <c r="B182" s="199"/>
      <c r="C182" s="200"/>
      <c r="D182" s="201" t="s">
        <v>160</v>
      </c>
      <c r="E182" s="202" t="s">
        <v>18</v>
      </c>
      <c r="F182" s="203" t="s">
        <v>248</v>
      </c>
      <c r="G182" s="200"/>
      <c r="H182" s="204">
        <v>4</v>
      </c>
      <c r="I182" s="205"/>
      <c r="J182" s="200"/>
      <c r="K182" s="200"/>
      <c r="L182" s="206"/>
      <c r="M182" s="207"/>
      <c r="N182" s="208"/>
      <c r="O182" s="208"/>
      <c r="P182" s="208"/>
      <c r="Q182" s="208"/>
      <c r="R182" s="208"/>
      <c r="S182" s="208"/>
      <c r="T182" s="209"/>
      <c r="AT182" s="210" t="s">
        <v>160</v>
      </c>
      <c r="AU182" s="210" t="s">
        <v>85</v>
      </c>
      <c r="AV182" s="13" t="s">
        <v>85</v>
      </c>
      <c r="AW182" s="13" t="s">
        <v>37</v>
      </c>
      <c r="AX182" s="13" t="s">
        <v>75</v>
      </c>
      <c r="AY182" s="210" t="s">
        <v>143</v>
      </c>
    </row>
    <row r="183" spans="1:65" s="14" customFormat="1">
      <c r="B183" s="211"/>
      <c r="C183" s="212"/>
      <c r="D183" s="201" t="s">
        <v>160</v>
      </c>
      <c r="E183" s="213" t="s">
        <v>18</v>
      </c>
      <c r="F183" s="214" t="s">
        <v>166</v>
      </c>
      <c r="G183" s="212"/>
      <c r="H183" s="215">
        <v>34</v>
      </c>
      <c r="I183" s="216"/>
      <c r="J183" s="212"/>
      <c r="K183" s="212"/>
      <c r="L183" s="217"/>
      <c r="M183" s="218"/>
      <c r="N183" s="219"/>
      <c r="O183" s="219"/>
      <c r="P183" s="219"/>
      <c r="Q183" s="219"/>
      <c r="R183" s="219"/>
      <c r="S183" s="219"/>
      <c r="T183" s="220"/>
      <c r="AT183" s="221" t="s">
        <v>160</v>
      </c>
      <c r="AU183" s="221" t="s">
        <v>85</v>
      </c>
      <c r="AV183" s="14" t="s">
        <v>151</v>
      </c>
      <c r="AW183" s="14" t="s">
        <v>37</v>
      </c>
      <c r="AX183" s="14" t="s">
        <v>83</v>
      </c>
      <c r="AY183" s="221" t="s">
        <v>143</v>
      </c>
    </row>
    <row r="184" spans="1:65" s="2" customFormat="1" ht="37.9" customHeight="1">
      <c r="A184" s="34"/>
      <c r="B184" s="35"/>
      <c r="C184" s="173" t="s">
        <v>249</v>
      </c>
      <c r="D184" s="173" t="s">
        <v>146</v>
      </c>
      <c r="E184" s="174" t="s">
        <v>250</v>
      </c>
      <c r="F184" s="175" t="s">
        <v>251</v>
      </c>
      <c r="G184" s="176" t="s">
        <v>169</v>
      </c>
      <c r="H184" s="177">
        <v>2</v>
      </c>
      <c r="I184" s="178"/>
      <c r="J184" s="177">
        <f>ROUND((ROUND(I184,2))*(ROUND(H184,2)),2)</f>
        <v>0</v>
      </c>
      <c r="K184" s="175" t="s">
        <v>150</v>
      </c>
      <c r="L184" s="39"/>
      <c r="M184" s="179" t="s">
        <v>18</v>
      </c>
      <c r="N184" s="180" t="s">
        <v>46</v>
      </c>
      <c r="O184" s="64"/>
      <c r="P184" s="181">
        <f>O184*H184</f>
        <v>0</v>
      </c>
      <c r="Q184" s="181">
        <v>8.9050000000000004E-2</v>
      </c>
      <c r="R184" s="181">
        <f>Q184*H184</f>
        <v>0.17810000000000001</v>
      </c>
      <c r="S184" s="181">
        <v>0</v>
      </c>
      <c r="T184" s="182">
        <f>S184*H184</f>
        <v>0</v>
      </c>
      <c r="U184" s="34"/>
      <c r="V184" s="34"/>
      <c r="W184" s="34"/>
      <c r="X184" s="34"/>
      <c r="Y184" s="34"/>
      <c r="Z184" s="34"/>
      <c r="AA184" s="34"/>
      <c r="AB184" s="34"/>
      <c r="AC184" s="34"/>
      <c r="AD184" s="34"/>
      <c r="AE184" s="34"/>
      <c r="AR184" s="183" t="s">
        <v>151</v>
      </c>
      <c r="AT184" s="183" t="s">
        <v>146</v>
      </c>
      <c r="AU184" s="183" t="s">
        <v>85</v>
      </c>
      <c r="AY184" s="17" t="s">
        <v>143</v>
      </c>
      <c r="BE184" s="184">
        <f>IF(N184="základní",J184,0)</f>
        <v>0</v>
      </c>
      <c r="BF184" s="184">
        <f>IF(N184="snížená",J184,0)</f>
        <v>0</v>
      </c>
      <c r="BG184" s="184">
        <f>IF(N184="zákl. přenesená",J184,0)</f>
        <v>0</v>
      </c>
      <c r="BH184" s="184">
        <f>IF(N184="sníž. přenesená",J184,0)</f>
        <v>0</v>
      </c>
      <c r="BI184" s="184">
        <f>IF(N184="nulová",J184,0)</f>
        <v>0</v>
      </c>
      <c r="BJ184" s="17" t="s">
        <v>83</v>
      </c>
      <c r="BK184" s="184">
        <f>ROUND((ROUND(I184,2))*(ROUND(H184,2)),2)</f>
        <v>0</v>
      </c>
      <c r="BL184" s="17" t="s">
        <v>151</v>
      </c>
      <c r="BM184" s="183" t="s">
        <v>252</v>
      </c>
    </row>
    <row r="185" spans="1:65" s="2" customFormat="1">
      <c r="A185" s="34"/>
      <c r="B185" s="35"/>
      <c r="C185" s="36"/>
      <c r="D185" s="185" t="s">
        <v>153</v>
      </c>
      <c r="E185" s="36"/>
      <c r="F185" s="186" t="s">
        <v>253</v>
      </c>
      <c r="G185" s="36"/>
      <c r="H185" s="36"/>
      <c r="I185" s="187"/>
      <c r="J185" s="36"/>
      <c r="K185" s="36"/>
      <c r="L185" s="39"/>
      <c r="M185" s="188"/>
      <c r="N185" s="189"/>
      <c r="O185" s="64"/>
      <c r="P185" s="64"/>
      <c r="Q185" s="64"/>
      <c r="R185" s="64"/>
      <c r="S185" s="64"/>
      <c r="T185" s="65"/>
      <c r="U185" s="34"/>
      <c r="V185" s="34"/>
      <c r="W185" s="34"/>
      <c r="X185" s="34"/>
      <c r="Y185" s="34"/>
      <c r="Z185" s="34"/>
      <c r="AA185" s="34"/>
      <c r="AB185" s="34"/>
      <c r="AC185" s="34"/>
      <c r="AD185" s="34"/>
      <c r="AE185" s="34"/>
      <c r="AT185" s="17" t="s">
        <v>153</v>
      </c>
      <c r="AU185" s="17" t="s">
        <v>85</v>
      </c>
    </row>
    <row r="186" spans="1:65" s="13" customFormat="1">
      <c r="B186" s="199"/>
      <c r="C186" s="200"/>
      <c r="D186" s="201" t="s">
        <v>160</v>
      </c>
      <c r="E186" s="202" t="s">
        <v>18</v>
      </c>
      <c r="F186" s="203" t="s">
        <v>254</v>
      </c>
      <c r="G186" s="200"/>
      <c r="H186" s="204">
        <v>2</v>
      </c>
      <c r="I186" s="205"/>
      <c r="J186" s="200"/>
      <c r="K186" s="200"/>
      <c r="L186" s="206"/>
      <c r="M186" s="207"/>
      <c r="N186" s="208"/>
      <c r="O186" s="208"/>
      <c r="P186" s="208"/>
      <c r="Q186" s="208"/>
      <c r="R186" s="208"/>
      <c r="S186" s="208"/>
      <c r="T186" s="209"/>
      <c r="AT186" s="210" t="s">
        <v>160</v>
      </c>
      <c r="AU186" s="210" t="s">
        <v>85</v>
      </c>
      <c r="AV186" s="13" t="s">
        <v>85</v>
      </c>
      <c r="AW186" s="13" t="s">
        <v>37</v>
      </c>
      <c r="AX186" s="13" t="s">
        <v>83</v>
      </c>
      <c r="AY186" s="210" t="s">
        <v>143</v>
      </c>
    </row>
    <row r="187" spans="1:65" s="2" customFormat="1" ht="37.9" customHeight="1">
      <c r="A187" s="34"/>
      <c r="B187" s="35"/>
      <c r="C187" s="173" t="s">
        <v>255</v>
      </c>
      <c r="D187" s="173" t="s">
        <v>146</v>
      </c>
      <c r="E187" s="174" t="s">
        <v>256</v>
      </c>
      <c r="F187" s="175" t="s">
        <v>257</v>
      </c>
      <c r="G187" s="176" t="s">
        <v>206</v>
      </c>
      <c r="H187" s="177">
        <v>497.5</v>
      </c>
      <c r="I187" s="178"/>
      <c r="J187" s="177">
        <f>ROUND((ROUND(I187,2))*(ROUND(H187,2)),2)</f>
        <v>0</v>
      </c>
      <c r="K187" s="175" t="s">
        <v>150</v>
      </c>
      <c r="L187" s="39"/>
      <c r="M187" s="179" t="s">
        <v>18</v>
      </c>
      <c r="N187" s="180" t="s">
        <v>46</v>
      </c>
      <c r="O187" s="64"/>
      <c r="P187" s="181">
        <f>O187*H187</f>
        <v>0</v>
      </c>
      <c r="Q187" s="181">
        <v>0</v>
      </c>
      <c r="R187" s="181">
        <f>Q187*H187</f>
        <v>0</v>
      </c>
      <c r="S187" s="181">
        <v>0</v>
      </c>
      <c r="T187" s="182">
        <f>S187*H187</f>
        <v>0</v>
      </c>
      <c r="U187" s="34"/>
      <c r="V187" s="34"/>
      <c r="W187" s="34"/>
      <c r="X187" s="34"/>
      <c r="Y187" s="34"/>
      <c r="Z187" s="34"/>
      <c r="AA187" s="34"/>
      <c r="AB187" s="34"/>
      <c r="AC187" s="34"/>
      <c r="AD187" s="34"/>
      <c r="AE187" s="34"/>
      <c r="AR187" s="183" t="s">
        <v>151</v>
      </c>
      <c r="AT187" s="183" t="s">
        <v>146</v>
      </c>
      <c r="AU187" s="183" t="s">
        <v>85</v>
      </c>
      <c r="AY187" s="17" t="s">
        <v>143</v>
      </c>
      <c r="BE187" s="184">
        <f>IF(N187="základní",J187,0)</f>
        <v>0</v>
      </c>
      <c r="BF187" s="184">
        <f>IF(N187="snížená",J187,0)</f>
        <v>0</v>
      </c>
      <c r="BG187" s="184">
        <f>IF(N187="zákl. přenesená",J187,0)</f>
        <v>0</v>
      </c>
      <c r="BH187" s="184">
        <f>IF(N187="sníž. přenesená",J187,0)</f>
        <v>0</v>
      </c>
      <c r="BI187" s="184">
        <f>IF(N187="nulová",J187,0)</f>
        <v>0</v>
      </c>
      <c r="BJ187" s="17" t="s">
        <v>83</v>
      </c>
      <c r="BK187" s="184">
        <f>ROUND((ROUND(I187,2))*(ROUND(H187,2)),2)</f>
        <v>0</v>
      </c>
      <c r="BL187" s="17" t="s">
        <v>151</v>
      </c>
      <c r="BM187" s="183" t="s">
        <v>258</v>
      </c>
    </row>
    <row r="188" spans="1:65" s="2" customFormat="1">
      <c r="A188" s="34"/>
      <c r="B188" s="35"/>
      <c r="C188" s="36"/>
      <c r="D188" s="185" t="s">
        <v>153</v>
      </c>
      <c r="E188" s="36"/>
      <c r="F188" s="186" t="s">
        <v>259</v>
      </c>
      <c r="G188" s="36"/>
      <c r="H188" s="36"/>
      <c r="I188" s="187"/>
      <c r="J188" s="36"/>
      <c r="K188" s="36"/>
      <c r="L188" s="39"/>
      <c r="M188" s="188"/>
      <c r="N188" s="189"/>
      <c r="O188" s="64"/>
      <c r="P188" s="64"/>
      <c r="Q188" s="64"/>
      <c r="R188" s="64"/>
      <c r="S188" s="64"/>
      <c r="T188" s="65"/>
      <c r="U188" s="34"/>
      <c r="V188" s="34"/>
      <c r="W188" s="34"/>
      <c r="X188" s="34"/>
      <c r="Y188" s="34"/>
      <c r="Z188" s="34"/>
      <c r="AA188" s="34"/>
      <c r="AB188" s="34"/>
      <c r="AC188" s="34"/>
      <c r="AD188" s="34"/>
      <c r="AE188" s="34"/>
      <c r="AT188" s="17" t="s">
        <v>153</v>
      </c>
      <c r="AU188" s="17" t="s">
        <v>85</v>
      </c>
    </row>
    <row r="189" spans="1:65" s="2" customFormat="1" ht="37.9" customHeight="1">
      <c r="A189" s="34"/>
      <c r="B189" s="35"/>
      <c r="C189" s="173" t="s">
        <v>260</v>
      </c>
      <c r="D189" s="173" t="s">
        <v>146</v>
      </c>
      <c r="E189" s="174" t="s">
        <v>261</v>
      </c>
      <c r="F189" s="175" t="s">
        <v>262</v>
      </c>
      <c r="G189" s="176" t="s">
        <v>206</v>
      </c>
      <c r="H189" s="177">
        <v>284.5</v>
      </c>
      <c r="I189" s="178"/>
      <c r="J189" s="177">
        <f>ROUND((ROUND(I189,2))*(ROUND(H189,2)),2)</f>
        <v>0</v>
      </c>
      <c r="K189" s="175" t="s">
        <v>150</v>
      </c>
      <c r="L189" s="39"/>
      <c r="M189" s="179" t="s">
        <v>18</v>
      </c>
      <c r="N189" s="180" t="s">
        <v>46</v>
      </c>
      <c r="O189" s="64"/>
      <c r="P189" s="181">
        <f>O189*H189</f>
        <v>0</v>
      </c>
      <c r="Q189" s="181">
        <v>1.7639999999999999E-2</v>
      </c>
      <c r="R189" s="181">
        <f>Q189*H189</f>
        <v>5.01858</v>
      </c>
      <c r="S189" s="181">
        <v>0.02</v>
      </c>
      <c r="T189" s="182">
        <f>S189*H189</f>
        <v>5.69</v>
      </c>
      <c r="U189" s="34"/>
      <c r="V189" s="34"/>
      <c r="W189" s="34"/>
      <c r="X189" s="34"/>
      <c r="Y189" s="34"/>
      <c r="Z189" s="34"/>
      <c r="AA189" s="34"/>
      <c r="AB189" s="34"/>
      <c r="AC189" s="34"/>
      <c r="AD189" s="34"/>
      <c r="AE189" s="34"/>
      <c r="AR189" s="183" t="s">
        <v>151</v>
      </c>
      <c r="AT189" s="183" t="s">
        <v>146</v>
      </c>
      <c r="AU189" s="183" t="s">
        <v>85</v>
      </c>
      <c r="AY189" s="17" t="s">
        <v>143</v>
      </c>
      <c r="BE189" s="184">
        <f>IF(N189="základní",J189,0)</f>
        <v>0</v>
      </c>
      <c r="BF189" s="184">
        <f>IF(N189="snížená",J189,0)</f>
        <v>0</v>
      </c>
      <c r="BG189" s="184">
        <f>IF(N189="zákl. přenesená",J189,0)</f>
        <v>0</v>
      </c>
      <c r="BH189" s="184">
        <f>IF(N189="sníž. přenesená",J189,0)</f>
        <v>0</v>
      </c>
      <c r="BI189" s="184">
        <f>IF(N189="nulová",J189,0)</f>
        <v>0</v>
      </c>
      <c r="BJ189" s="17" t="s">
        <v>83</v>
      </c>
      <c r="BK189" s="184">
        <f>ROUND((ROUND(I189,2))*(ROUND(H189,2)),2)</f>
        <v>0</v>
      </c>
      <c r="BL189" s="17" t="s">
        <v>151</v>
      </c>
      <c r="BM189" s="183" t="s">
        <v>263</v>
      </c>
    </row>
    <row r="190" spans="1:65" s="2" customFormat="1">
      <c r="A190" s="34"/>
      <c r="B190" s="35"/>
      <c r="C190" s="36"/>
      <c r="D190" s="185" t="s">
        <v>153</v>
      </c>
      <c r="E190" s="36"/>
      <c r="F190" s="186" t="s">
        <v>264</v>
      </c>
      <c r="G190" s="36"/>
      <c r="H190" s="36"/>
      <c r="I190" s="187"/>
      <c r="J190" s="36"/>
      <c r="K190" s="36"/>
      <c r="L190" s="39"/>
      <c r="M190" s="188"/>
      <c r="N190" s="189"/>
      <c r="O190" s="64"/>
      <c r="P190" s="64"/>
      <c r="Q190" s="64"/>
      <c r="R190" s="64"/>
      <c r="S190" s="64"/>
      <c r="T190" s="65"/>
      <c r="U190" s="34"/>
      <c r="V190" s="34"/>
      <c r="W190" s="34"/>
      <c r="X190" s="34"/>
      <c r="Y190" s="34"/>
      <c r="Z190" s="34"/>
      <c r="AA190" s="34"/>
      <c r="AB190" s="34"/>
      <c r="AC190" s="34"/>
      <c r="AD190" s="34"/>
      <c r="AE190" s="34"/>
      <c r="AT190" s="17" t="s">
        <v>153</v>
      </c>
      <c r="AU190" s="17" t="s">
        <v>85</v>
      </c>
    </row>
    <row r="191" spans="1:65" s="13" customFormat="1">
      <c r="B191" s="199"/>
      <c r="C191" s="200"/>
      <c r="D191" s="201" t="s">
        <v>160</v>
      </c>
      <c r="E191" s="202" t="s">
        <v>18</v>
      </c>
      <c r="F191" s="203" t="s">
        <v>265</v>
      </c>
      <c r="G191" s="200"/>
      <c r="H191" s="204">
        <v>16.5</v>
      </c>
      <c r="I191" s="205"/>
      <c r="J191" s="200"/>
      <c r="K191" s="200"/>
      <c r="L191" s="206"/>
      <c r="M191" s="207"/>
      <c r="N191" s="208"/>
      <c r="O191" s="208"/>
      <c r="P191" s="208"/>
      <c r="Q191" s="208"/>
      <c r="R191" s="208"/>
      <c r="S191" s="208"/>
      <c r="T191" s="209"/>
      <c r="AT191" s="210" t="s">
        <v>160</v>
      </c>
      <c r="AU191" s="210" t="s">
        <v>85</v>
      </c>
      <c r="AV191" s="13" t="s">
        <v>85</v>
      </c>
      <c r="AW191" s="13" t="s">
        <v>37</v>
      </c>
      <c r="AX191" s="13" t="s">
        <v>75</v>
      </c>
      <c r="AY191" s="210" t="s">
        <v>143</v>
      </c>
    </row>
    <row r="192" spans="1:65" s="13" customFormat="1">
      <c r="B192" s="199"/>
      <c r="C192" s="200"/>
      <c r="D192" s="201" t="s">
        <v>160</v>
      </c>
      <c r="E192" s="202" t="s">
        <v>18</v>
      </c>
      <c r="F192" s="203" t="s">
        <v>266</v>
      </c>
      <c r="G192" s="200"/>
      <c r="H192" s="204">
        <v>36.5</v>
      </c>
      <c r="I192" s="205"/>
      <c r="J192" s="200"/>
      <c r="K192" s="200"/>
      <c r="L192" s="206"/>
      <c r="M192" s="207"/>
      <c r="N192" s="208"/>
      <c r="O192" s="208"/>
      <c r="P192" s="208"/>
      <c r="Q192" s="208"/>
      <c r="R192" s="208"/>
      <c r="S192" s="208"/>
      <c r="T192" s="209"/>
      <c r="AT192" s="210" t="s">
        <v>160</v>
      </c>
      <c r="AU192" s="210" t="s">
        <v>85</v>
      </c>
      <c r="AV192" s="13" t="s">
        <v>85</v>
      </c>
      <c r="AW192" s="13" t="s">
        <v>37</v>
      </c>
      <c r="AX192" s="13" t="s">
        <v>75</v>
      </c>
      <c r="AY192" s="210" t="s">
        <v>143</v>
      </c>
    </row>
    <row r="193" spans="1:65" s="13" customFormat="1">
      <c r="B193" s="199"/>
      <c r="C193" s="200"/>
      <c r="D193" s="201" t="s">
        <v>160</v>
      </c>
      <c r="E193" s="202" t="s">
        <v>18</v>
      </c>
      <c r="F193" s="203" t="s">
        <v>267</v>
      </c>
      <c r="G193" s="200"/>
      <c r="H193" s="204">
        <v>41</v>
      </c>
      <c r="I193" s="205"/>
      <c r="J193" s="200"/>
      <c r="K193" s="200"/>
      <c r="L193" s="206"/>
      <c r="M193" s="207"/>
      <c r="N193" s="208"/>
      <c r="O193" s="208"/>
      <c r="P193" s="208"/>
      <c r="Q193" s="208"/>
      <c r="R193" s="208"/>
      <c r="S193" s="208"/>
      <c r="T193" s="209"/>
      <c r="AT193" s="210" t="s">
        <v>160</v>
      </c>
      <c r="AU193" s="210" t="s">
        <v>85</v>
      </c>
      <c r="AV193" s="13" t="s">
        <v>85</v>
      </c>
      <c r="AW193" s="13" t="s">
        <v>37</v>
      </c>
      <c r="AX193" s="13" t="s">
        <v>75</v>
      </c>
      <c r="AY193" s="210" t="s">
        <v>143</v>
      </c>
    </row>
    <row r="194" spans="1:65" s="13" customFormat="1">
      <c r="B194" s="199"/>
      <c r="C194" s="200"/>
      <c r="D194" s="201" t="s">
        <v>160</v>
      </c>
      <c r="E194" s="202" t="s">
        <v>18</v>
      </c>
      <c r="F194" s="203" t="s">
        <v>268</v>
      </c>
      <c r="G194" s="200"/>
      <c r="H194" s="204">
        <v>42.5</v>
      </c>
      <c r="I194" s="205"/>
      <c r="J194" s="200"/>
      <c r="K194" s="200"/>
      <c r="L194" s="206"/>
      <c r="M194" s="207"/>
      <c r="N194" s="208"/>
      <c r="O194" s="208"/>
      <c r="P194" s="208"/>
      <c r="Q194" s="208"/>
      <c r="R194" s="208"/>
      <c r="S194" s="208"/>
      <c r="T194" s="209"/>
      <c r="AT194" s="210" t="s">
        <v>160</v>
      </c>
      <c r="AU194" s="210" t="s">
        <v>85</v>
      </c>
      <c r="AV194" s="13" t="s">
        <v>85</v>
      </c>
      <c r="AW194" s="13" t="s">
        <v>37</v>
      </c>
      <c r="AX194" s="13" t="s">
        <v>75</v>
      </c>
      <c r="AY194" s="210" t="s">
        <v>143</v>
      </c>
    </row>
    <row r="195" spans="1:65" s="13" customFormat="1">
      <c r="B195" s="199"/>
      <c r="C195" s="200"/>
      <c r="D195" s="201" t="s">
        <v>160</v>
      </c>
      <c r="E195" s="202" t="s">
        <v>18</v>
      </c>
      <c r="F195" s="203" t="s">
        <v>269</v>
      </c>
      <c r="G195" s="200"/>
      <c r="H195" s="204">
        <v>43.5</v>
      </c>
      <c r="I195" s="205"/>
      <c r="J195" s="200"/>
      <c r="K195" s="200"/>
      <c r="L195" s="206"/>
      <c r="M195" s="207"/>
      <c r="N195" s="208"/>
      <c r="O195" s="208"/>
      <c r="P195" s="208"/>
      <c r="Q195" s="208"/>
      <c r="R195" s="208"/>
      <c r="S195" s="208"/>
      <c r="T195" s="209"/>
      <c r="AT195" s="210" t="s">
        <v>160</v>
      </c>
      <c r="AU195" s="210" t="s">
        <v>85</v>
      </c>
      <c r="AV195" s="13" t="s">
        <v>85</v>
      </c>
      <c r="AW195" s="13" t="s">
        <v>37</v>
      </c>
      <c r="AX195" s="13" t="s">
        <v>75</v>
      </c>
      <c r="AY195" s="210" t="s">
        <v>143</v>
      </c>
    </row>
    <row r="196" spans="1:65" s="13" customFormat="1">
      <c r="B196" s="199"/>
      <c r="C196" s="200"/>
      <c r="D196" s="201" t="s">
        <v>160</v>
      </c>
      <c r="E196" s="202" t="s">
        <v>18</v>
      </c>
      <c r="F196" s="203" t="s">
        <v>270</v>
      </c>
      <c r="G196" s="200"/>
      <c r="H196" s="204">
        <v>44.5</v>
      </c>
      <c r="I196" s="205"/>
      <c r="J196" s="200"/>
      <c r="K196" s="200"/>
      <c r="L196" s="206"/>
      <c r="M196" s="207"/>
      <c r="N196" s="208"/>
      <c r="O196" s="208"/>
      <c r="P196" s="208"/>
      <c r="Q196" s="208"/>
      <c r="R196" s="208"/>
      <c r="S196" s="208"/>
      <c r="T196" s="209"/>
      <c r="AT196" s="210" t="s">
        <v>160</v>
      </c>
      <c r="AU196" s="210" t="s">
        <v>85</v>
      </c>
      <c r="AV196" s="13" t="s">
        <v>85</v>
      </c>
      <c r="AW196" s="13" t="s">
        <v>37</v>
      </c>
      <c r="AX196" s="13" t="s">
        <v>75</v>
      </c>
      <c r="AY196" s="210" t="s">
        <v>143</v>
      </c>
    </row>
    <row r="197" spans="1:65" s="13" customFormat="1">
      <c r="B197" s="199"/>
      <c r="C197" s="200"/>
      <c r="D197" s="201" t="s">
        <v>160</v>
      </c>
      <c r="E197" s="202" t="s">
        <v>18</v>
      </c>
      <c r="F197" s="203" t="s">
        <v>271</v>
      </c>
      <c r="G197" s="200"/>
      <c r="H197" s="204">
        <v>36</v>
      </c>
      <c r="I197" s="205"/>
      <c r="J197" s="200"/>
      <c r="K197" s="200"/>
      <c r="L197" s="206"/>
      <c r="M197" s="207"/>
      <c r="N197" s="208"/>
      <c r="O197" s="208"/>
      <c r="P197" s="208"/>
      <c r="Q197" s="208"/>
      <c r="R197" s="208"/>
      <c r="S197" s="208"/>
      <c r="T197" s="209"/>
      <c r="AT197" s="210" t="s">
        <v>160</v>
      </c>
      <c r="AU197" s="210" t="s">
        <v>85</v>
      </c>
      <c r="AV197" s="13" t="s">
        <v>85</v>
      </c>
      <c r="AW197" s="13" t="s">
        <v>37</v>
      </c>
      <c r="AX197" s="13" t="s">
        <v>75</v>
      </c>
      <c r="AY197" s="210" t="s">
        <v>143</v>
      </c>
    </row>
    <row r="198" spans="1:65" s="13" customFormat="1">
      <c r="B198" s="199"/>
      <c r="C198" s="200"/>
      <c r="D198" s="201" t="s">
        <v>160</v>
      </c>
      <c r="E198" s="202" t="s">
        <v>18</v>
      </c>
      <c r="F198" s="203" t="s">
        <v>272</v>
      </c>
      <c r="G198" s="200"/>
      <c r="H198" s="204">
        <v>24</v>
      </c>
      <c r="I198" s="205"/>
      <c r="J198" s="200"/>
      <c r="K198" s="200"/>
      <c r="L198" s="206"/>
      <c r="M198" s="207"/>
      <c r="N198" s="208"/>
      <c r="O198" s="208"/>
      <c r="P198" s="208"/>
      <c r="Q198" s="208"/>
      <c r="R198" s="208"/>
      <c r="S198" s="208"/>
      <c r="T198" s="209"/>
      <c r="AT198" s="210" t="s">
        <v>160</v>
      </c>
      <c r="AU198" s="210" t="s">
        <v>85</v>
      </c>
      <c r="AV198" s="13" t="s">
        <v>85</v>
      </c>
      <c r="AW198" s="13" t="s">
        <v>37</v>
      </c>
      <c r="AX198" s="13" t="s">
        <v>75</v>
      </c>
      <c r="AY198" s="210" t="s">
        <v>143</v>
      </c>
    </row>
    <row r="199" spans="1:65" s="14" customFormat="1">
      <c r="B199" s="211"/>
      <c r="C199" s="212"/>
      <c r="D199" s="201" t="s">
        <v>160</v>
      </c>
      <c r="E199" s="213" t="s">
        <v>18</v>
      </c>
      <c r="F199" s="214" t="s">
        <v>166</v>
      </c>
      <c r="G199" s="212"/>
      <c r="H199" s="215">
        <v>284.5</v>
      </c>
      <c r="I199" s="216"/>
      <c r="J199" s="212"/>
      <c r="K199" s="212"/>
      <c r="L199" s="217"/>
      <c r="M199" s="218"/>
      <c r="N199" s="219"/>
      <c r="O199" s="219"/>
      <c r="P199" s="219"/>
      <c r="Q199" s="219"/>
      <c r="R199" s="219"/>
      <c r="S199" s="219"/>
      <c r="T199" s="220"/>
      <c r="AT199" s="221" t="s">
        <v>160</v>
      </c>
      <c r="AU199" s="221" t="s">
        <v>85</v>
      </c>
      <c r="AV199" s="14" t="s">
        <v>151</v>
      </c>
      <c r="AW199" s="14" t="s">
        <v>37</v>
      </c>
      <c r="AX199" s="14" t="s">
        <v>83</v>
      </c>
      <c r="AY199" s="221" t="s">
        <v>143</v>
      </c>
    </row>
    <row r="200" spans="1:65" s="2" customFormat="1" ht="37.9" customHeight="1">
      <c r="A200" s="34"/>
      <c r="B200" s="35"/>
      <c r="C200" s="173" t="s">
        <v>273</v>
      </c>
      <c r="D200" s="173" t="s">
        <v>146</v>
      </c>
      <c r="E200" s="174" t="s">
        <v>274</v>
      </c>
      <c r="F200" s="175" t="s">
        <v>275</v>
      </c>
      <c r="G200" s="176" t="s">
        <v>206</v>
      </c>
      <c r="H200" s="177">
        <v>782</v>
      </c>
      <c r="I200" s="178"/>
      <c r="J200" s="177">
        <f>ROUND((ROUND(I200,2))*(ROUND(H200,2)),2)</f>
        <v>0</v>
      </c>
      <c r="K200" s="175" t="s">
        <v>150</v>
      </c>
      <c r="L200" s="39"/>
      <c r="M200" s="179" t="s">
        <v>18</v>
      </c>
      <c r="N200" s="180" t="s">
        <v>46</v>
      </c>
      <c r="O200" s="64"/>
      <c r="P200" s="181">
        <f>O200*H200</f>
        <v>0</v>
      </c>
      <c r="Q200" s="181">
        <v>2.2000000000000001E-4</v>
      </c>
      <c r="R200" s="181">
        <f>Q200*H200</f>
        <v>0.17204</v>
      </c>
      <c r="S200" s="181">
        <v>2E-3</v>
      </c>
      <c r="T200" s="182">
        <f>S200*H200</f>
        <v>1.5640000000000001</v>
      </c>
      <c r="U200" s="34"/>
      <c r="V200" s="34"/>
      <c r="W200" s="34"/>
      <c r="X200" s="34"/>
      <c r="Y200" s="34"/>
      <c r="Z200" s="34"/>
      <c r="AA200" s="34"/>
      <c r="AB200" s="34"/>
      <c r="AC200" s="34"/>
      <c r="AD200" s="34"/>
      <c r="AE200" s="34"/>
      <c r="AR200" s="183" t="s">
        <v>151</v>
      </c>
      <c r="AT200" s="183" t="s">
        <v>146</v>
      </c>
      <c r="AU200" s="183" t="s">
        <v>85</v>
      </c>
      <c r="AY200" s="17" t="s">
        <v>143</v>
      </c>
      <c r="BE200" s="184">
        <f>IF(N200="základní",J200,0)</f>
        <v>0</v>
      </c>
      <c r="BF200" s="184">
        <f>IF(N200="snížená",J200,0)</f>
        <v>0</v>
      </c>
      <c r="BG200" s="184">
        <f>IF(N200="zákl. přenesená",J200,0)</f>
        <v>0</v>
      </c>
      <c r="BH200" s="184">
        <f>IF(N200="sníž. přenesená",J200,0)</f>
        <v>0</v>
      </c>
      <c r="BI200" s="184">
        <f>IF(N200="nulová",J200,0)</f>
        <v>0</v>
      </c>
      <c r="BJ200" s="17" t="s">
        <v>83</v>
      </c>
      <c r="BK200" s="184">
        <f>ROUND((ROUND(I200,2))*(ROUND(H200,2)),2)</f>
        <v>0</v>
      </c>
      <c r="BL200" s="17" t="s">
        <v>151</v>
      </c>
      <c r="BM200" s="183" t="s">
        <v>276</v>
      </c>
    </row>
    <row r="201" spans="1:65" s="2" customFormat="1">
      <c r="A201" s="34"/>
      <c r="B201" s="35"/>
      <c r="C201" s="36"/>
      <c r="D201" s="185" t="s">
        <v>153</v>
      </c>
      <c r="E201" s="36"/>
      <c r="F201" s="186" t="s">
        <v>277</v>
      </c>
      <c r="G201" s="36"/>
      <c r="H201" s="36"/>
      <c r="I201" s="187"/>
      <c r="J201" s="36"/>
      <c r="K201" s="36"/>
      <c r="L201" s="39"/>
      <c r="M201" s="188"/>
      <c r="N201" s="189"/>
      <c r="O201" s="64"/>
      <c r="P201" s="64"/>
      <c r="Q201" s="64"/>
      <c r="R201" s="64"/>
      <c r="S201" s="64"/>
      <c r="T201" s="65"/>
      <c r="U201" s="34"/>
      <c r="V201" s="34"/>
      <c r="W201" s="34"/>
      <c r="X201" s="34"/>
      <c r="Y201" s="34"/>
      <c r="Z201" s="34"/>
      <c r="AA201" s="34"/>
      <c r="AB201" s="34"/>
      <c r="AC201" s="34"/>
      <c r="AD201" s="34"/>
      <c r="AE201" s="34"/>
      <c r="AT201" s="17" t="s">
        <v>153</v>
      </c>
      <c r="AU201" s="17" t="s">
        <v>85</v>
      </c>
    </row>
    <row r="202" spans="1:65" s="13" customFormat="1">
      <c r="B202" s="199"/>
      <c r="C202" s="200"/>
      <c r="D202" s="201" t="s">
        <v>160</v>
      </c>
      <c r="E202" s="202" t="s">
        <v>18</v>
      </c>
      <c r="F202" s="203" t="s">
        <v>278</v>
      </c>
      <c r="G202" s="200"/>
      <c r="H202" s="204">
        <v>31</v>
      </c>
      <c r="I202" s="205"/>
      <c r="J202" s="200"/>
      <c r="K202" s="200"/>
      <c r="L202" s="206"/>
      <c r="M202" s="207"/>
      <c r="N202" s="208"/>
      <c r="O202" s="208"/>
      <c r="P202" s="208"/>
      <c r="Q202" s="208"/>
      <c r="R202" s="208"/>
      <c r="S202" s="208"/>
      <c r="T202" s="209"/>
      <c r="AT202" s="210" t="s">
        <v>160</v>
      </c>
      <c r="AU202" s="210" t="s">
        <v>85</v>
      </c>
      <c r="AV202" s="13" t="s">
        <v>85</v>
      </c>
      <c r="AW202" s="13" t="s">
        <v>37</v>
      </c>
      <c r="AX202" s="13" t="s">
        <v>75</v>
      </c>
      <c r="AY202" s="210" t="s">
        <v>143</v>
      </c>
    </row>
    <row r="203" spans="1:65" s="13" customFormat="1">
      <c r="B203" s="199"/>
      <c r="C203" s="200"/>
      <c r="D203" s="201" t="s">
        <v>160</v>
      </c>
      <c r="E203" s="202" t="s">
        <v>18</v>
      </c>
      <c r="F203" s="203" t="s">
        <v>279</v>
      </c>
      <c r="G203" s="200"/>
      <c r="H203" s="204">
        <v>70</v>
      </c>
      <c r="I203" s="205"/>
      <c r="J203" s="200"/>
      <c r="K203" s="200"/>
      <c r="L203" s="206"/>
      <c r="M203" s="207"/>
      <c r="N203" s="208"/>
      <c r="O203" s="208"/>
      <c r="P203" s="208"/>
      <c r="Q203" s="208"/>
      <c r="R203" s="208"/>
      <c r="S203" s="208"/>
      <c r="T203" s="209"/>
      <c r="AT203" s="210" t="s">
        <v>160</v>
      </c>
      <c r="AU203" s="210" t="s">
        <v>85</v>
      </c>
      <c r="AV203" s="13" t="s">
        <v>85</v>
      </c>
      <c r="AW203" s="13" t="s">
        <v>37</v>
      </c>
      <c r="AX203" s="13" t="s">
        <v>75</v>
      </c>
      <c r="AY203" s="210" t="s">
        <v>143</v>
      </c>
    </row>
    <row r="204" spans="1:65" s="13" customFormat="1">
      <c r="B204" s="199"/>
      <c r="C204" s="200"/>
      <c r="D204" s="201" t="s">
        <v>160</v>
      </c>
      <c r="E204" s="202" t="s">
        <v>18</v>
      </c>
      <c r="F204" s="203" t="s">
        <v>280</v>
      </c>
      <c r="G204" s="200"/>
      <c r="H204" s="204">
        <v>65</v>
      </c>
      <c r="I204" s="205"/>
      <c r="J204" s="200"/>
      <c r="K204" s="200"/>
      <c r="L204" s="206"/>
      <c r="M204" s="207"/>
      <c r="N204" s="208"/>
      <c r="O204" s="208"/>
      <c r="P204" s="208"/>
      <c r="Q204" s="208"/>
      <c r="R204" s="208"/>
      <c r="S204" s="208"/>
      <c r="T204" s="209"/>
      <c r="AT204" s="210" t="s">
        <v>160</v>
      </c>
      <c r="AU204" s="210" t="s">
        <v>85</v>
      </c>
      <c r="AV204" s="13" t="s">
        <v>85</v>
      </c>
      <c r="AW204" s="13" t="s">
        <v>37</v>
      </c>
      <c r="AX204" s="13" t="s">
        <v>75</v>
      </c>
      <c r="AY204" s="210" t="s">
        <v>143</v>
      </c>
    </row>
    <row r="205" spans="1:65" s="13" customFormat="1">
      <c r="B205" s="199"/>
      <c r="C205" s="200"/>
      <c r="D205" s="201" t="s">
        <v>160</v>
      </c>
      <c r="E205" s="202" t="s">
        <v>18</v>
      </c>
      <c r="F205" s="203" t="s">
        <v>281</v>
      </c>
      <c r="G205" s="200"/>
      <c r="H205" s="204">
        <v>64</v>
      </c>
      <c r="I205" s="205"/>
      <c r="J205" s="200"/>
      <c r="K205" s="200"/>
      <c r="L205" s="206"/>
      <c r="M205" s="207"/>
      <c r="N205" s="208"/>
      <c r="O205" s="208"/>
      <c r="P205" s="208"/>
      <c r="Q205" s="208"/>
      <c r="R205" s="208"/>
      <c r="S205" s="208"/>
      <c r="T205" s="209"/>
      <c r="AT205" s="210" t="s">
        <v>160</v>
      </c>
      <c r="AU205" s="210" t="s">
        <v>85</v>
      </c>
      <c r="AV205" s="13" t="s">
        <v>85</v>
      </c>
      <c r="AW205" s="13" t="s">
        <v>37</v>
      </c>
      <c r="AX205" s="13" t="s">
        <v>75</v>
      </c>
      <c r="AY205" s="210" t="s">
        <v>143</v>
      </c>
    </row>
    <row r="206" spans="1:65" s="13" customFormat="1">
      <c r="B206" s="199"/>
      <c r="C206" s="200"/>
      <c r="D206" s="201" t="s">
        <v>160</v>
      </c>
      <c r="E206" s="202" t="s">
        <v>18</v>
      </c>
      <c r="F206" s="203" t="s">
        <v>282</v>
      </c>
      <c r="G206" s="200"/>
      <c r="H206" s="204">
        <v>63</v>
      </c>
      <c r="I206" s="205"/>
      <c r="J206" s="200"/>
      <c r="K206" s="200"/>
      <c r="L206" s="206"/>
      <c r="M206" s="207"/>
      <c r="N206" s="208"/>
      <c r="O206" s="208"/>
      <c r="P206" s="208"/>
      <c r="Q206" s="208"/>
      <c r="R206" s="208"/>
      <c r="S206" s="208"/>
      <c r="T206" s="209"/>
      <c r="AT206" s="210" t="s">
        <v>160</v>
      </c>
      <c r="AU206" s="210" t="s">
        <v>85</v>
      </c>
      <c r="AV206" s="13" t="s">
        <v>85</v>
      </c>
      <c r="AW206" s="13" t="s">
        <v>37</v>
      </c>
      <c r="AX206" s="13" t="s">
        <v>75</v>
      </c>
      <c r="AY206" s="210" t="s">
        <v>143</v>
      </c>
    </row>
    <row r="207" spans="1:65" s="13" customFormat="1">
      <c r="B207" s="199"/>
      <c r="C207" s="200"/>
      <c r="D207" s="201" t="s">
        <v>160</v>
      </c>
      <c r="E207" s="202" t="s">
        <v>18</v>
      </c>
      <c r="F207" s="203" t="s">
        <v>283</v>
      </c>
      <c r="G207" s="200"/>
      <c r="H207" s="204">
        <v>67</v>
      </c>
      <c r="I207" s="205"/>
      <c r="J207" s="200"/>
      <c r="K207" s="200"/>
      <c r="L207" s="206"/>
      <c r="M207" s="207"/>
      <c r="N207" s="208"/>
      <c r="O207" s="208"/>
      <c r="P207" s="208"/>
      <c r="Q207" s="208"/>
      <c r="R207" s="208"/>
      <c r="S207" s="208"/>
      <c r="T207" s="209"/>
      <c r="AT207" s="210" t="s">
        <v>160</v>
      </c>
      <c r="AU207" s="210" t="s">
        <v>85</v>
      </c>
      <c r="AV207" s="13" t="s">
        <v>85</v>
      </c>
      <c r="AW207" s="13" t="s">
        <v>37</v>
      </c>
      <c r="AX207" s="13" t="s">
        <v>75</v>
      </c>
      <c r="AY207" s="210" t="s">
        <v>143</v>
      </c>
    </row>
    <row r="208" spans="1:65" s="13" customFormat="1">
      <c r="B208" s="199"/>
      <c r="C208" s="200"/>
      <c r="D208" s="201" t="s">
        <v>160</v>
      </c>
      <c r="E208" s="202" t="s">
        <v>18</v>
      </c>
      <c r="F208" s="203" t="s">
        <v>284</v>
      </c>
      <c r="G208" s="200"/>
      <c r="H208" s="204">
        <v>67</v>
      </c>
      <c r="I208" s="205"/>
      <c r="J208" s="200"/>
      <c r="K208" s="200"/>
      <c r="L208" s="206"/>
      <c r="M208" s="207"/>
      <c r="N208" s="208"/>
      <c r="O208" s="208"/>
      <c r="P208" s="208"/>
      <c r="Q208" s="208"/>
      <c r="R208" s="208"/>
      <c r="S208" s="208"/>
      <c r="T208" s="209"/>
      <c r="AT208" s="210" t="s">
        <v>160</v>
      </c>
      <c r="AU208" s="210" t="s">
        <v>85</v>
      </c>
      <c r="AV208" s="13" t="s">
        <v>85</v>
      </c>
      <c r="AW208" s="13" t="s">
        <v>37</v>
      </c>
      <c r="AX208" s="13" t="s">
        <v>75</v>
      </c>
      <c r="AY208" s="210" t="s">
        <v>143</v>
      </c>
    </row>
    <row r="209" spans="1:65" s="13" customFormat="1">
      <c r="B209" s="199"/>
      <c r="C209" s="200"/>
      <c r="D209" s="201" t="s">
        <v>160</v>
      </c>
      <c r="E209" s="202" t="s">
        <v>18</v>
      </c>
      <c r="F209" s="203" t="s">
        <v>285</v>
      </c>
      <c r="G209" s="200"/>
      <c r="H209" s="204">
        <v>33</v>
      </c>
      <c r="I209" s="205"/>
      <c r="J209" s="200"/>
      <c r="K209" s="200"/>
      <c r="L209" s="206"/>
      <c r="M209" s="207"/>
      <c r="N209" s="208"/>
      <c r="O209" s="208"/>
      <c r="P209" s="208"/>
      <c r="Q209" s="208"/>
      <c r="R209" s="208"/>
      <c r="S209" s="208"/>
      <c r="T209" s="209"/>
      <c r="AT209" s="210" t="s">
        <v>160</v>
      </c>
      <c r="AU209" s="210" t="s">
        <v>85</v>
      </c>
      <c r="AV209" s="13" t="s">
        <v>85</v>
      </c>
      <c r="AW209" s="13" t="s">
        <v>37</v>
      </c>
      <c r="AX209" s="13" t="s">
        <v>75</v>
      </c>
      <c r="AY209" s="210" t="s">
        <v>143</v>
      </c>
    </row>
    <row r="210" spans="1:65" s="13" customFormat="1">
      <c r="B210" s="199"/>
      <c r="C210" s="200"/>
      <c r="D210" s="201" t="s">
        <v>160</v>
      </c>
      <c r="E210" s="202" t="s">
        <v>18</v>
      </c>
      <c r="F210" s="203" t="s">
        <v>286</v>
      </c>
      <c r="G210" s="200"/>
      <c r="H210" s="204">
        <v>37.5</v>
      </c>
      <c r="I210" s="205"/>
      <c r="J210" s="200"/>
      <c r="K210" s="200"/>
      <c r="L210" s="206"/>
      <c r="M210" s="207"/>
      <c r="N210" s="208"/>
      <c r="O210" s="208"/>
      <c r="P210" s="208"/>
      <c r="Q210" s="208"/>
      <c r="R210" s="208"/>
      <c r="S210" s="208"/>
      <c r="T210" s="209"/>
      <c r="AT210" s="210" t="s">
        <v>160</v>
      </c>
      <c r="AU210" s="210" t="s">
        <v>85</v>
      </c>
      <c r="AV210" s="13" t="s">
        <v>85</v>
      </c>
      <c r="AW210" s="13" t="s">
        <v>37</v>
      </c>
      <c r="AX210" s="13" t="s">
        <v>75</v>
      </c>
      <c r="AY210" s="210" t="s">
        <v>143</v>
      </c>
    </row>
    <row r="211" spans="1:65" s="15" customFormat="1">
      <c r="B211" s="222"/>
      <c r="C211" s="223"/>
      <c r="D211" s="201" t="s">
        <v>160</v>
      </c>
      <c r="E211" s="224" t="s">
        <v>18</v>
      </c>
      <c r="F211" s="225" t="s">
        <v>287</v>
      </c>
      <c r="G211" s="223"/>
      <c r="H211" s="226">
        <v>497.5</v>
      </c>
      <c r="I211" s="227"/>
      <c r="J211" s="223"/>
      <c r="K211" s="223"/>
      <c r="L211" s="228"/>
      <c r="M211" s="229"/>
      <c r="N211" s="230"/>
      <c r="O211" s="230"/>
      <c r="P211" s="230"/>
      <c r="Q211" s="230"/>
      <c r="R211" s="230"/>
      <c r="S211" s="230"/>
      <c r="T211" s="231"/>
      <c r="AT211" s="232" t="s">
        <v>160</v>
      </c>
      <c r="AU211" s="232" t="s">
        <v>85</v>
      </c>
      <c r="AV211" s="15" t="s">
        <v>144</v>
      </c>
      <c r="AW211" s="15" t="s">
        <v>37</v>
      </c>
      <c r="AX211" s="15" t="s">
        <v>75</v>
      </c>
      <c r="AY211" s="232" t="s">
        <v>143</v>
      </c>
    </row>
    <row r="212" spans="1:65" s="13" customFormat="1">
      <c r="B212" s="199"/>
      <c r="C212" s="200"/>
      <c r="D212" s="201" t="s">
        <v>160</v>
      </c>
      <c r="E212" s="202" t="s">
        <v>18</v>
      </c>
      <c r="F212" s="203" t="s">
        <v>288</v>
      </c>
      <c r="G212" s="200"/>
      <c r="H212" s="204">
        <v>284.5</v>
      </c>
      <c r="I212" s="205"/>
      <c r="J212" s="200"/>
      <c r="K212" s="200"/>
      <c r="L212" s="206"/>
      <c r="M212" s="207"/>
      <c r="N212" s="208"/>
      <c r="O212" s="208"/>
      <c r="P212" s="208"/>
      <c r="Q212" s="208"/>
      <c r="R212" s="208"/>
      <c r="S212" s="208"/>
      <c r="T212" s="209"/>
      <c r="AT212" s="210" t="s">
        <v>160</v>
      </c>
      <c r="AU212" s="210" t="s">
        <v>85</v>
      </c>
      <c r="AV212" s="13" t="s">
        <v>85</v>
      </c>
      <c r="AW212" s="13" t="s">
        <v>37</v>
      </c>
      <c r="AX212" s="13" t="s">
        <v>75</v>
      </c>
      <c r="AY212" s="210" t="s">
        <v>143</v>
      </c>
    </row>
    <row r="213" spans="1:65" s="14" customFormat="1">
      <c r="B213" s="211"/>
      <c r="C213" s="212"/>
      <c r="D213" s="201" t="s">
        <v>160</v>
      </c>
      <c r="E213" s="213" t="s">
        <v>18</v>
      </c>
      <c r="F213" s="214" t="s">
        <v>166</v>
      </c>
      <c r="G213" s="212"/>
      <c r="H213" s="215">
        <v>782</v>
      </c>
      <c r="I213" s="216"/>
      <c r="J213" s="212"/>
      <c r="K213" s="212"/>
      <c r="L213" s="217"/>
      <c r="M213" s="218"/>
      <c r="N213" s="219"/>
      <c r="O213" s="219"/>
      <c r="P213" s="219"/>
      <c r="Q213" s="219"/>
      <c r="R213" s="219"/>
      <c r="S213" s="219"/>
      <c r="T213" s="220"/>
      <c r="AT213" s="221" t="s">
        <v>160</v>
      </c>
      <c r="AU213" s="221" t="s">
        <v>85</v>
      </c>
      <c r="AV213" s="14" t="s">
        <v>151</v>
      </c>
      <c r="AW213" s="14" t="s">
        <v>37</v>
      </c>
      <c r="AX213" s="14" t="s">
        <v>83</v>
      </c>
      <c r="AY213" s="221" t="s">
        <v>143</v>
      </c>
    </row>
    <row r="214" spans="1:65" s="2" customFormat="1" ht="37.9" customHeight="1">
      <c r="A214" s="34"/>
      <c r="B214" s="35"/>
      <c r="C214" s="173" t="s">
        <v>8</v>
      </c>
      <c r="D214" s="173" t="s">
        <v>146</v>
      </c>
      <c r="E214" s="174" t="s">
        <v>289</v>
      </c>
      <c r="F214" s="175" t="s">
        <v>290</v>
      </c>
      <c r="G214" s="176" t="s">
        <v>169</v>
      </c>
      <c r="H214" s="177">
        <v>2</v>
      </c>
      <c r="I214" s="178"/>
      <c r="J214" s="177">
        <f>ROUND((ROUND(I214,2))*(ROUND(H214,2)),2)</f>
        <v>0</v>
      </c>
      <c r="K214" s="175" t="s">
        <v>150</v>
      </c>
      <c r="L214" s="39"/>
      <c r="M214" s="179" t="s">
        <v>18</v>
      </c>
      <c r="N214" s="180" t="s">
        <v>46</v>
      </c>
      <c r="O214" s="64"/>
      <c r="P214" s="181">
        <f>O214*H214</f>
        <v>0</v>
      </c>
      <c r="Q214" s="181">
        <v>0</v>
      </c>
      <c r="R214" s="181">
        <f>Q214*H214</f>
        <v>0</v>
      </c>
      <c r="S214" s="181">
        <v>0</v>
      </c>
      <c r="T214" s="182">
        <f>S214*H214</f>
        <v>0</v>
      </c>
      <c r="U214" s="34"/>
      <c r="V214" s="34"/>
      <c r="W214" s="34"/>
      <c r="X214" s="34"/>
      <c r="Y214" s="34"/>
      <c r="Z214" s="34"/>
      <c r="AA214" s="34"/>
      <c r="AB214" s="34"/>
      <c r="AC214" s="34"/>
      <c r="AD214" s="34"/>
      <c r="AE214" s="34"/>
      <c r="AR214" s="183" t="s">
        <v>151</v>
      </c>
      <c r="AT214" s="183" t="s">
        <v>146</v>
      </c>
      <c r="AU214" s="183" t="s">
        <v>85</v>
      </c>
      <c r="AY214" s="17" t="s">
        <v>143</v>
      </c>
      <c r="BE214" s="184">
        <f>IF(N214="základní",J214,0)</f>
        <v>0</v>
      </c>
      <c r="BF214" s="184">
        <f>IF(N214="snížená",J214,0)</f>
        <v>0</v>
      </c>
      <c r="BG214" s="184">
        <f>IF(N214="zákl. přenesená",J214,0)</f>
        <v>0</v>
      </c>
      <c r="BH214" s="184">
        <f>IF(N214="sníž. přenesená",J214,0)</f>
        <v>0</v>
      </c>
      <c r="BI214" s="184">
        <f>IF(N214="nulová",J214,0)</f>
        <v>0</v>
      </c>
      <c r="BJ214" s="17" t="s">
        <v>83</v>
      </c>
      <c r="BK214" s="184">
        <f>ROUND((ROUND(I214,2))*(ROUND(H214,2)),2)</f>
        <v>0</v>
      </c>
      <c r="BL214" s="17" t="s">
        <v>151</v>
      </c>
      <c r="BM214" s="183" t="s">
        <v>291</v>
      </c>
    </row>
    <row r="215" spans="1:65" s="2" customFormat="1">
      <c r="A215" s="34"/>
      <c r="B215" s="35"/>
      <c r="C215" s="36"/>
      <c r="D215" s="185" t="s">
        <v>153</v>
      </c>
      <c r="E215" s="36"/>
      <c r="F215" s="186" t="s">
        <v>292</v>
      </c>
      <c r="G215" s="36"/>
      <c r="H215" s="36"/>
      <c r="I215" s="187"/>
      <c r="J215" s="36"/>
      <c r="K215" s="36"/>
      <c r="L215" s="39"/>
      <c r="M215" s="188"/>
      <c r="N215" s="189"/>
      <c r="O215" s="64"/>
      <c r="P215" s="64"/>
      <c r="Q215" s="64"/>
      <c r="R215" s="64"/>
      <c r="S215" s="64"/>
      <c r="T215" s="65"/>
      <c r="U215" s="34"/>
      <c r="V215" s="34"/>
      <c r="W215" s="34"/>
      <c r="X215" s="34"/>
      <c r="Y215" s="34"/>
      <c r="Z215" s="34"/>
      <c r="AA215" s="34"/>
      <c r="AB215" s="34"/>
      <c r="AC215" s="34"/>
      <c r="AD215" s="34"/>
      <c r="AE215" s="34"/>
      <c r="AT215" s="17" t="s">
        <v>153</v>
      </c>
      <c r="AU215" s="17" t="s">
        <v>85</v>
      </c>
    </row>
    <row r="216" spans="1:65" s="13" customFormat="1">
      <c r="B216" s="199"/>
      <c r="C216" s="200"/>
      <c r="D216" s="201" t="s">
        <v>160</v>
      </c>
      <c r="E216" s="202" t="s">
        <v>18</v>
      </c>
      <c r="F216" s="203" t="s">
        <v>293</v>
      </c>
      <c r="G216" s="200"/>
      <c r="H216" s="204">
        <v>2</v>
      </c>
      <c r="I216" s="205"/>
      <c r="J216" s="200"/>
      <c r="K216" s="200"/>
      <c r="L216" s="206"/>
      <c r="M216" s="207"/>
      <c r="N216" s="208"/>
      <c r="O216" s="208"/>
      <c r="P216" s="208"/>
      <c r="Q216" s="208"/>
      <c r="R216" s="208"/>
      <c r="S216" s="208"/>
      <c r="T216" s="209"/>
      <c r="AT216" s="210" t="s">
        <v>160</v>
      </c>
      <c r="AU216" s="210" t="s">
        <v>85</v>
      </c>
      <c r="AV216" s="13" t="s">
        <v>85</v>
      </c>
      <c r="AW216" s="13" t="s">
        <v>37</v>
      </c>
      <c r="AX216" s="13" t="s">
        <v>83</v>
      </c>
      <c r="AY216" s="210" t="s">
        <v>143</v>
      </c>
    </row>
    <row r="217" spans="1:65" s="2" customFormat="1" ht="37.9" customHeight="1">
      <c r="A217" s="34"/>
      <c r="B217" s="35"/>
      <c r="C217" s="190" t="s">
        <v>294</v>
      </c>
      <c r="D217" s="190" t="s">
        <v>155</v>
      </c>
      <c r="E217" s="191" t="s">
        <v>295</v>
      </c>
      <c r="F217" s="192" t="s">
        <v>296</v>
      </c>
      <c r="G217" s="193" t="s">
        <v>169</v>
      </c>
      <c r="H217" s="194">
        <v>1</v>
      </c>
      <c r="I217" s="195"/>
      <c r="J217" s="194">
        <f>ROUND((ROUND(I217,2))*(ROUND(H217,2)),2)</f>
        <v>0</v>
      </c>
      <c r="K217" s="192" t="s">
        <v>150</v>
      </c>
      <c r="L217" s="196"/>
      <c r="M217" s="197" t="s">
        <v>18</v>
      </c>
      <c r="N217" s="198" t="s">
        <v>46</v>
      </c>
      <c r="O217" s="64"/>
      <c r="P217" s="181">
        <f>O217*H217</f>
        <v>0</v>
      </c>
      <c r="Q217" s="181">
        <v>0</v>
      </c>
      <c r="R217" s="181">
        <f>Q217*H217</f>
        <v>0</v>
      </c>
      <c r="S217" s="181">
        <v>0</v>
      </c>
      <c r="T217" s="182">
        <f>S217*H217</f>
        <v>0</v>
      </c>
      <c r="U217" s="34"/>
      <c r="V217" s="34"/>
      <c r="W217" s="34"/>
      <c r="X217" s="34"/>
      <c r="Y217" s="34"/>
      <c r="Z217" s="34"/>
      <c r="AA217" s="34"/>
      <c r="AB217" s="34"/>
      <c r="AC217" s="34"/>
      <c r="AD217" s="34"/>
      <c r="AE217" s="34"/>
      <c r="AR217" s="183" t="s">
        <v>158</v>
      </c>
      <c r="AT217" s="183" t="s">
        <v>155</v>
      </c>
      <c r="AU217" s="183" t="s">
        <v>85</v>
      </c>
      <c r="AY217" s="17" t="s">
        <v>143</v>
      </c>
      <c r="BE217" s="184">
        <f>IF(N217="základní",J217,0)</f>
        <v>0</v>
      </c>
      <c r="BF217" s="184">
        <f>IF(N217="snížená",J217,0)</f>
        <v>0</v>
      </c>
      <c r="BG217" s="184">
        <f>IF(N217="zákl. přenesená",J217,0)</f>
        <v>0</v>
      </c>
      <c r="BH217" s="184">
        <f>IF(N217="sníž. přenesená",J217,0)</f>
        <v>0</v>
      </c>
      <c r="BI217" s="184">
        <f>IF(N217="nulová",J217,0)</f>
        <v>0</v>
      </c>
      <c r="BJ217" s="17" t="s">
        <v>83</v>
      </c>
      <c r="BK217" s="184">
        <f>ROUND((ROUND(I217,2))*(ROUND(H217,2)),2)</f>
        <v>0</v>
      </c>
      <c r="BL217" s="17" t="s">
        <v>151</v>
      </c>
      <c r="BM217" s="183" t="s">
        <v>297</v>
      </c>
    </row>
    <row r="218" spans="1:65" s="2" customFormat="1" ht="37.9" customHeight="1">
      <c r="A218" s="34"/>
      <c r="B218" s="35"/>
      <c r="C218" s="190" t="s">
        <v>298</v>
      </c>
      <c r="D218" s="190" t="s">
        <v>155</v>
      </c>
      <c r="E218" s="191" t="s">
        <v>299</v>
      </c>
      <c r="F218" s="192" t="s">
        <v>300</v>
      </c>
      <c r="G218" s="193" t="s">
        <v>169</v>
      </c>
      <c r="H218" s="194">
        <v>1</v>
      </c>
      <c r="I218" s="195"/>
      <c r="J218" s="194">
        <f>ROUND((ROUND(I218,2))*(ROUND(H218,2)),2)</f>
        <v>0</v>
      </c>
      <c r="K218" s="192" t="s">
        <v>150</v>
      </c>
      <c r="L218" s="196"/>
      <c r="M218" s="197" t="s">
        <v>18</v>
      </c>
      <c r="N218" s="198" t="s">
        <v>46</v>
      </c>
      <c r="O218" s="64"/>
      <c r="P218" s="181">
        <f>O218*H218</f>
        <v>0</v>
      </c>
      <c r="Q218" s="181">
        <v>0</v>
      </c>
      <c r="R218" s="181">
        <f>Q218*H218</f>
        <v>0</v>
      </c>
      <c r="S218" s="181">
        <v>0</v>
      </c>
      <c r="T218" s="182">
        <f>S218*H218</f>
        <v>0</v>
      </c>
      <c r="U218" s="34"/>
      <c r="V218" s="34"/>
      <c r="W218" s="34"/>
      <c r="X218" s="34"/>
      <c r="Y218" s="34"/>
      <c r="Z218" s="34"/>
      <c r="AA218" s="34"/>
      <c r="AB218" s="34"/>
      <c r="AC218" s="34"/>
      <c r="AD218" s="34"/>
      <c r="AE218" s="34"/>
      <c r="AR218" s="183" t="s">
        <v>158</v>
      </c>
      <c r="AT218" s="183" t="s">
        <v>155</v>
      </c>
      <c r="AU218" s="183" t="s">
        <v>85</v>
      </c>
      <c r="AY218" s="17" t="s">
        <v>143</v>
      </c>
      <c r="BE218" s="184">
        <f>IF(N218="základní",J218,0)</f>
        <v>0</v>
      </c>
      <c r="BF218" s="184">
        <f>IF(N218="snížená",J218,0)</f>
        <v>0</v>
      </c>
      <c r="BG218" s="184">
        <f>IF(N218="zákl. přenesená",J218,0)</f>
        <v>0</v>
      </c>
      <c r="BH218" s="184">
        <f>IF(N218="sníž. přenesená",J218,0)</f>
        <v>0</v>
      </c>
      <c r="BI218" s="184">
        <f>IF(N218="nulová",J218,0)</f>
        <v>0</v>
      </c>
      <c r="BJ218" s="17" t="s">
        <v>83</v>
      </c>
      <c r="BK218" s="184">
        <f>ROUND((ROUND(I218,2))*(ROUND(H218,2)),2)</f>
        <v>0</v>
      </c>
      <c r="BL218" s="17" t="s">
        <v>151</v>
      </c>
      <c r="BM218" s="183" t="s">
        <v>301</v>
      </c>
    </row>
    <row r="219" spans="1:65" s="12" customFormat="1" ht="22.9" customHeight="1">
      <c r="B219" s="157"/>
      <c r="C219" s="158"/>
      <c r="D219" s="159" t="s">
        <v>74</v>
      </c>
      <c r="E219" s="171" t="s">
        <v>231</v>
      </c>
      <c r="F219" s="171" t="s">
        <v>302</v>
      </c>
      <c r="G219" s="158"/>
      <c r="H219" s="158"/>
      <c r="I219" s="161"/>
      <c r="J219" s="172">
        <f>BK219</f>
        <v>0</v>
      </c>
      <c r="K219" s="158"/>
      <c r="L219" s="163"/>
      <c r="M219" s="164"/>
      <c r="N219" s="165"/>
      <c r="O219" s="165"/>
      <c r="P219" s="166">
        <f>SUM(P220:P315)</f>
        <v>0</v>
      </c>
      <c r="Q219" s="165"/>
      <c r="R219" s="166">
        <f>SUM(R220:R315)</f>
        <v>4.6883999999999995E-2</v>
      </c>
      <c r="S219" s="165"/>
      <c r="T219" s="167">
        <f>SUM(T220:T315)</f>
        <v>3.4793599999999998</v>
      </c>
      <c r="AR219" s="168" t="s">
        <v>83</v>
      </c>
      <c r="AT219" s="169" t="s">
        <v>74</v>
      </c>
      <c r="AU219" s="169" t="s">
        <v>83</v>
      </c>
      <c r="AY219" s="168" t="s">
        <v>143</v>
      </c>
      <c r="BK219" s="170">
        <f>SUM(BK220:BK315)</f>
        <v>0</v>
      </c>
    </row>
    <row r="220" spans="1:65" s="2" customFormat="1" ht="37.9" customHeight="1">
      <c r="A220" s="34"/>
      <c r="B220" s="35"/>
      <c r="C220" s="173" t="s">
        <v>303</v>
      </c>
      <c r="D220" s="173" t="s">
        <v>146</v>
      </c>
      <c r="E220" s="174" t="s">
        <v>304</v>
      </c>
      <c r="F220" s="175" t="s">
        <v>305</v>
      </c>
      <c r="G220" s="176" t="s">
        <v>206</v>
      </c>
      <c r="H220" s="177">
        <v>170</v>
      </c>
      <c r="I220" s="178"/>
      <c r="J220" s="177">
        <f>ROUND((ROUND(I220,2))*(ROUND(H220,2)),2)</f>
        <v>0</v>
      </c>
      <c r="K220" s="175" t="s">
        <v>150</v>
      </c>
      <c r="L220" s="39"/>
      <c r="M220" s="179" t="s">
        <v>18</v>
      </c>
      <c r="N220" s="180" t="s">
        <v>46</v>
      </c>
      <c r="O220" s="64"/>
      <c r="P220" s="181">
        <f>O220*H220</f>
        <v>0</v>
      </c>
      <c r="Q220" s="181">
        <v>1.2999999999999999E-4</v>
      </c>
      <c r="R220" s="181">
        <f>Q220*H220</f>
        <v>2.2099999999999998E-2</v>
      </c>
      <c r="S220" s="181">
        <v>0</v>
      </c>
      <c r="T220" s="182">
        <f>S220*H220</f>
        <v>0</v>
      </c>
      <c r="U220" s="34"/>
      <c r="V220" s="34"/>
      <c r="W220" s="34"/>
      <c r="X220" s="34"/>
      <c r="Y220" s="34"/>
      <c r="Z220" s="34"/>
      <c r="AA220" s="34"/>
      <c r="AB220" s="34"/>
      <c r="AC220" s="34"/>
      <c r="AD220" s="34"/>
      <c r="AE220" s="34"/>
      <c r="AR220" s="183" t="s">
        <v>151</v>
      </c>
      <c r="AT220" s="183" t="s">
        <v>146</v>
      </c>
      <c r="AU220" s="183" t="s">
        <v>85</v>
      </c>
      <c r="AY220" s="17" t="s">
        <v>143</v>
      </c>
      <c r="BE220" s="184">
        <f>IF(N220="základní",J220,0)</f>
        <v>0</v>
      </c>
      <c r="BF220" s="184">
        <f>IF(N220="snížená",J220,0)</f>
        <v>0</v>
      </c>
      <c r="BG220" s="184">
        <f>IF(N220="zákl. přenesená",J220,0)</f>
        <v>0</v>
      </c>
      <c r="BH220" s="184">
        <f>IF(N220="sníž. přenesená",J220,0)</f>
        <v>0</v>
      </c>
      <c r="BI220" s="184">
        <f>IF(N220="nulová",J220,0)</f>
        <v>0</v>
      </c>
      <c r="BJ220" s="17" t="s">
        <v>83</v>
      </c>
      <c r="BK220" s="184">
        <f>ROUND((ROUND(I220,2))*(ROUND(H220,2)),2)</f>
        <v>0</v>
      </c>
      <c r="BL220" s="17" t="s">
        <v>151</v>
      </c>
      <c r="BM220" s="183" t="s">
        <v>306</v>
      </c>
    </row>
    <row r="221" spans="1:65" s="2" customFormat="1">
      <c r="A221" s="34"/>
      <c r="B221" s="35"/>
      <c r="C221" s="36"/>
      <c r="D221" s="185" t="s">
        <v>153</v>
      </c>
      <c r="E221" s="36"/>
      <c r="F221" s="186" t="s">
        <v>307</v>
      </c>
      <c r="G221" s="36"/>
      <c r="H221" s="36"/>
      <c r="I221" s="187"/>
      <c r="J221" s="36"/>
      <c r="K221" s="36"/>
      <c r="L221" s="39"/>
      <c r="M221" s="188"/>
      <c r="N221" s="189"/>
      <c r="O221" s="64"/>
      <c r="P221" s="64"/>
      <c r="Q221" s="64"/>
      <c r="R221" s="64"/>
      <c r="S221" s="64"/>
      <c r="T221" s="65"/>
      <c r="U221" s="34"/>
      <c r="V221" s="34"/>
      <c r="W221" s="34"/>
      <c r="X221" s="34"/>
      <c r="Y221" s="34"/>
      <c r="Z221" s="34"/>
      <c r="AA221" s="34"/>
      <c r="AB221" s="34"/>
      <c r="AC221" s="34"/>
      <c r="AD221" s="34"/>
      <c r="AE221" s="34"/>
      <c r="AT221" s="17" t="s">
        <v>153</v>
      </c>
      <c r="AU221" s="17" t="s">
        <v>85</v>
      </c>
    </row>
    <row r="222" spans="1:65" s="13" customFormat="1">
      <c r="B222" s="199"/>
      <c r="C222" s="200"/>
      <c r="D222" s="201" t="s">
        <v>160</v>
      </c>
      <c r="E222" s="202" t="s">
        <v>18</v>
      </c>
      <c r="F222" s="203" t="s">
        <v>308</v>
      </c>
      <c r="G222" s="200"/>
      <c r="H222" s="204">
        <v>24</v>
      </c>
      <c r="I222" s="205"/>
      <c r="J222" s="200"/>
      <c r="K222" s="200"/>
      <c r="L222" s="206"/>
      <c r="M222" s="207"/>
      <c r="N222" s="208"/>
      <c r="O222" s="208"/>
      <c r="P222" s="208"/>
      <c r="Q222" s="208"/>
      <c r="R222" s="208"/>
      <c r="S222" s="208"/>
      <c r="T222" s="209"/>
      <c r="AT222" s="210" t="s">
        <v>160</v>
      </c>
      <c r="AU222" s="210" t="s">
        <v>85</v>
      </c>
      <c r="AV222" s="13" t="s">
        <v>85</v>
      </c>
      <c r="AW222" s="13" t="s">
        <v>37</v>
      </c>
      <c r="AX222" s="13" t="s">
        <v>75</v>
      </c>
      <c r="AY222" s="210" t="s">
        <v>143</v>
      </c>
    </row>
    <row r="223" spans="1:65" s="13" customFormat="1">
      <c r="B223" s="199"/>
      <c r="C223" s="200"/>
      <c r="D223" s="201" t="s">
        <v>160</v>
      </c>
      <c r="E223" s="202" t="s">
        <v>18</v>
      </c>
      <c r="F223" s="203" t="s">
        <v>309</v>
      </c>
      <c r="G223" s="200"/>
      <c r="H223" s="204">
        <v>26</v>
      </c>
      <c r="I223" s="205"/>
      <c r="J223" s="200"/>
      <c r="K223" s="200"/>
      <c r="L223" s="206"/>
      <c r="M223" s="207"/>
      <c r="N223" s="208"/>
      <c r="O223" s="208"/>
      <c r="P223" s="208"/>
      <c r="Q223" s="208"/>
      <c r="R223" s="208"/>
      <c r="S223" s="208"/>
      <c r="T223" s="209"/>
      <c r="AT223" s="210" t="s">
        <v>160</v>
      </c>
      <c r="AU223" s="210" t="s">
        <v>85</v>
      </c>
      <c r="AV223" s="13" t="s">
        <v>85</v>
      </c>
      <c r="AW223" s="13" t="s">
        <v>37</v>
      </c>
      <c r="AX223" s="13" t="s">
        <v>75</v>
      </c>
      <c r="AY223" s="210" t="s">
        <v>143</v>
      </c>
    </row>
    <row r="224" spans="1:65" s="13" customFormat="1">
      <c r="B224" s="199"/>
      <c r="C224" s="200"/>
      <c r="D224" s="201" t="s">
        <v>160</v>
      </c>
      <c r="E224" s="202" t="s">
        <v>18</v>
      </c>
      <c r="F224" s="203" t="s">
        <v>310</v>
      </c>
      <c r="G224" s="200"/>
      <c r="H224" s="204">
        <v>26</v>
      </c>
      <c r="I224" s="205"/>
      <c r="J224" s="200"/>
      <c r="K224" s="200"/>
      <c r="L224" s="206"/>
      <c r="M224" s="207"/>
      <c r="N224" s="208"/>
      <c r="O224" s="208"/>
      <c r="P224" s="208"/>
      <c r="Q224" s="208"/>
      <c r="R224" s="208"/>
      <c r="S224" s="208"/>
      <c r="T224" s="209"/>
      <c r="AT224" s="210" t="s">
        <v>160</v>
      </c>
      <c r="AU224" s="210" t="s">
        <v>85</v>
      </c>
      <c r="AV224" s="13" t="s">
        <v>85</v>
      </c>
      <c r="AW224" s="13" t="s">
        <v>37</v>
      </c>
      <c r="AX224" s="13" t="s">
        <v>75</v>
      </c>
      <c r="AY224" s="210" t="s">
        <v>143</v>
      </c>
    </row>
    <row r="225" spans="1:65" s="13" customFormat="1">
      <c r="B225" s="199"/>
      <c r="C225" s="200"/>
      <c r="D225" s="201" t="s">
        <v>160</v>
      </c>
      <c r="E225" s="202" t="s">
        <v>18</v>
      </c>
      <c r="F225" s="203" t="s">
        <v>311</v>
      </c>
      <c r="G225" s="200"/>
      <c r="H225" s="204">
        <v>24</v>
      </c>
      <c r="I225" s="205"/>
      <c r="J225" s="200"/>
      <c r="K225" s="200"/>
      <c r="L225" s="206"/>
      <c r="M225" s="207"/>
      <c r="N225" s="208"/>
      <c r="O225" s="208"/>
      <c r="P225" s="208"/>
      <c r="Q225" s="208"/>
      <c r="R225" s="208"/>
      <c r="S225" s="208"/>
      <c r="T225" s="209"/>
      <c r="AT225" s="210" t="s">
        <v>160</v>
      </c>
      <c r="AU225" s="210" t="s">
        <v>85</v>
      </c>
      <c r="AV225" s="13" t="s">
        <v>85</v>
      </c>
      <c r="AW225" s="13" t="s">
        <v>37</v>
      </c>
      <c r="AX225" s="13" t="s">
        <v>75</v>
      </c>
      <c r="AY225" s="210" t="s">
        <v>143</v>
      </c>
    </row>
    <row r="226" spans="1:65" s="13" customFormat="1">
      <c r="B226" s="199"/>
      <c r="C226" s="200"/>
      <c r="D226" s="201" t="s">
        <v>160</v>
      </c>
      <c r="E226" s="202" t="s">
        <v>18</v>
      </c>
      <c r="F226" s="203" t="s">
        <v>312</v>
      </c>
      <c r="G226" s="200"/>
      <c r="H226" s="204">
        <v>30</v>
      </c>
      <c r="I226" s="205"/>
      <c r="J226" s="200"/>
      <c r="K226" s="200"/>
      <c r="L226" s="206"/>
      <c r="M226" s="207"/>
      <c r="N226" s="208"/>
      <c r="O226" s="208"/>
      <c r="P226" s="208"/>
      <c r="Q226" s="208"/>
      <c r="R226" s="208"/>
      <c r="S226" s="208"/>
      <c r="T226" s="209"/>
      <c r="AT226" s="210" t="s">
        <v>160</v>
      </c>
      <c r="AU226" s="210" t="s">
        <v>85</v>
      </c>
      <c r="AV226" s="13" t="s">
        <v>85</v>
      </c>
      <c r="AW226" s="13" t="s">
        <v>37</v>
      </c>
      <c r="AX226" s="13" t="s">
        <v>75</v>
      </c>
      <c r="AY226" s="210" t="s">
        <v>143</v>
      </c>
    </row>
    <row r="227" spans="1:65" s="13" customFormat="1">
      <c r="B227" s="199"/>
      <c r="C227" s="200"/>
      <c r="D227" s="201" t="s">
        <v>160</v>
      </c>
      <c r="E227" s="202" t="s">
        <v>18</v>
      </c>
      <c r="F227" s="203" t="s">
        <v>313</v>
      </c>
      <c r="G227" s="200"/>
      <c r="H227" s="204">
        <v>24</v>
      </c>
      <c r="I227" s="205"/>
      <c r="J227" s="200"/>
      <c r="K227" s="200"/>
      <c r="L227" s="206"/>
      <c r="M227" s="207"/>
      <c r="N227" s="208"/>
      <c r="O227" s="208"/>
      <c r="P227" s="208"/>
      <c r="Q227" s="208"/>
      <c r="R227" s="208"/>
      <c r="S227" s="208"/>
      <c r="T227" s="209"/>
      <c r="AT227" s="210" t="s">
        <v>160</v>
      </c>
      <c r="AU227" s="210" t="s">
        <v>85</v>
      </c>
      <c r="AV227" s="13" t="s">
        <v>85</v>
      </c>
      <c r="AW227" s="13" t="s">
        <v>37</v>
      </c>
      <c r="AX227" s="13" t="s">
        <v>75</v>
      </c>
      <c r="AY227" s="210" t="s">
        <v>143</v>
      </c>
    </row>
    <row r="228" spans="1:65" s="13" customFormat="1">
      <c r="B228" s="199"/>
      <c r="C228" s="200"/>
      <c r="D228" s="201" t="s">
        <v>160</v>
      </c>
      <c r="E228" s="202" t="s">
        <v>18</v>
      </c>
      <c r="F228" s="203" t="s">
        <v>314</v>
      </c>
      <c r="G228" s="200"/>
      <c r="H228" s="204">
        <v>16</v>
      </c>
      <c r="I228" s="205"/>
      <c r="J228" s="200"/>
      <c r="K228" s="200"/>
      <c r="L228" s="206"/>
      <c r="M228" s="207"/>
      <c r="N228" s="208"/>
      <c r="O228" s="208"/>
      <c r="P228" s="208"/>
      <c r="Q228" s="208"/>
      <c r="R228" s="208"/>
      <c r="S228" s="208"/>
      <c r="T228" s="209"/>
      <c r="AT228" s="210" t="s">
        <v>160</v>
      </c>
      <c r="AU228" s="210" t="s">
        <v>85</v>
      </c>
      <c r="AV228" s="13" t="s">
        <v>85</v>
      </c>
      <c r="AW228" s="13" t="s">
        <v>37</v>
      </c>
      <c r="AX228" s="13" t="s">
        <v>75</v>
      </c>
      <c r="AY228" s="210" t="s">
        <v>143</v>
      </c>
    </row>
    <row r="229" spans="1:65" s="14" customFormat="1">
      <c r="B229" s="211"/>
      <c r="C229" s="212"/>
      <c r="D229" s="201" t="s">
        <v>160</v>
      </c>
      <c r="E229" s="213" t="s">
        <v>18</v>
      </c>
      <c r="F229" s="214" t="s">
        <v>166</v>
      </c>
      <c r="G229" s="212"/>
      <c r="H229" s="215">
        <v>170</v>
      </c>
      <c r="I229" s="216"/>
      <c r="J229" s="212"/>
      <c r="K229" s="212"/>
      <c r="L229" s="217"/>
      <c r="M229" s="218"/>
      <c r="N229" s="219"/>
      <c r="O229" s="219"/>
      <c r="P229" s="219"/>
      <c r="Q229" s="219"/>
      <c r="R229" s="219"/>
      <c r="S229" s="219"/>
      <c r="T229" s="220"/>
      <c r="AT229" s="221" t="s">
        <v>160</v>
      </c>
      <c r="AU229" s="221" t="s">
        <v>85</v>
      </c>
      <c r="AV229" s="14" t="s">
        <v>151</v>
      </c>
      <c r="AW229" s="14" t="s">
        <v>37</v>
      </c>
      <c r="AX229" s="14" t="s">
        <v>83</v>
      </c>
      <c r="AY229" s="221" t="s">
        <v>143</v>
      </c>
    </row>
    <row r="230" spans="1:65" s="2" customFormat="1" ht="37.9" customHeight="1">
      <c r="A230" s="34"/>
      <c r="B230" s="35"/>
      <c r="C230" s="173" t="s">
        <v>315</v>
      </c>
      <c r="D230" s="173" t="s">
        <v>146</v>
      </c>
      <c r="E230" s="174" t="s">
        <v>316</v>
      </c>
      <c r="F230" s="175" t="s">
        <v>317</v>
      </c>
      <c r="G230" s="176" t="s">
        <v>206</v>
      </c>
      <c r="H230" s="177">
        <v>170</v>
      </c>
      <c r="I230" s="178"/>
      <c r="J230" s="177">
        <f>ROUND((ROUND(I230,2))*(ROUND(H230,2)),2)</f>
        <v>0</v>
      </c>
      <c r="K230" s="175" t="s">
        <v>150</v>
      </c>
      <c r="L230" s="39"/>
      <c r="M230" s="179" t="s">
        <v>18</v>
      </c>
      <c r="N230" s="180" t="s">
        <v>46</v>
      </c>
      <c r="O230" s="64"/>
      <c r="P230" s="181">
        <f>O230*H230</f>
        <v>0</v>
      </c>
      <c r="Q230" s="181">
        <v>4.0000000000000003E-5</v>
      </c>
      <c r="R230" s="181">
        <f>Q230*H230</f>
        <v>6.8000000000000005E-3</v>
      </c>
      <c r="S230" s="181">
        <v>0</v>
      </c>
      <c r="T230" s="182">
        <f>S230*H230</f>
        <v>0</v>
      </c>
      <c r="U230" s="34"/>
      <c r="V230" s="34"/>
      <c r="W230" s="34"/>
      <c r="X230" s="34"/>
      <c r="Y230" s="34"/>
      <c r="Z230" s="34"/>
      <c r="AA230" s="34"/>
      <c r="AB230" s="34"/>
      <c r="AC230" s="34"/>
      <c r="AD230" s="34"/>
      <c r="AE230" s="34"/>
      <c r="AR230" s="183" t="s">
        <v>151</v>
      </c>
      <c r="AT230" s="183" t="s">
        <v>146</v>
      </c>
      <c r="AU230" s="183" t="s">
        <v>85</v>
      </c>
      <c r="AY230" s="17" t="s">
        <v>143</v>
      </c>
      <c r="BE230" s="184">
        <f>IF(N230="základní",J230,0)</f>
        <v>0</v>
      </c>
      <c r="BF230" s="184">
        <f>IF(N230="snížená",J230,0)</f>
        <v>0</v>
      </c>
      <c r="BG230" s="184">
        <f>IF(N230="zákl. přenesená",J230,0)</f>
        <v>0</v>
      </c>
      <c r="BH230" s="184">
        <f>IF(N230="sníž. přenesená",J230,0)</f>
        <v>0</v>
      </c>
      <c r="BI230" s="184">
        <f>IF(N230="nulová",J230,0)</f>
        <v>0</v>
      </c>
      <c r="BJ230" s="17" t="s">
        <v>83</v>
      </c>
      <c r="BK230" s="184">
        <f>ROUND((ROUND(I230,2))*(ROUND(H230,2)),2)</f>
        <v>0</v>
      </c>
      <c r="BL230" s="17" t="s">
        <v>151</v>
      </c>
      <c r="BM230" s="183" t="s">
        <v>318</v>
      </c>
    </row>
    <row r="231" spans="1:65" s="2" customFormat="1">
      <c r="A231" s="34"/>
      <c r="B231" s="35"/>
      <c r="C231" s="36"/>
      <c r="D231" s="185" t="s">
        <v>153</v>
      </c>
      <c r="E231" s="36"/>
      <c r="F231" s="186" t="s">
        <v>319</v>
      </c>
      <c r="G231" s="36"/>
      <c r="H231" s="36"/>
      <c r="I231" s="187"/>
      <c r="J231" s="36"/>
      <c r="K231" s="36"/>
      <c r="L231" s="39"/>
      <c r="M231" s="188"/>
      <c r="N231" s="189"/>
      <c r="O231" s="64"/>
      <c r="P231" s="64"/>
      <c r="Q231" s="64"/>
      <c r="R231" s="64"/>
      <c r="S231" s="64"/>
      <c r="T231" s="65"/>
      <c r="U231" s="34"/>
      <c r="V231" s="34"/>
      <c r="W231" s="34"/>
      <c r="X231" s="34"/>
      <c r="Y231" s="34"/>
      <c r="Z231" s="34"/>
      <c r="AA231" s="34"/>
      <c r="AB231" s="34"/>
      <c r="AC231" s="34"/>
      <c r="AD231" s="34"/>
      <c r="AE231" s="34"/>
      <c r="AT231" s="17" t="s">
        <v>153</v>
      </c>
      <c r="AU231" s="17" t="s">
        <v>85</v>
      </c>
    </row>
    <row r="232" spans="1:65" s="2" customFormat="1" ht="24.2" customHeight="1">
      <c r="A232" s="34"/>
      <c r="B232" s="35"/>
      <c r="C232" s="173" t="s">
        <v>320</v>
      </c>
      <c r="D232" s="173" t="s">
        <v>146</v>
      </c>
      <c r="E232" s="174" t="s">
        <v>321</v>
      </c>
      <c r="F232" s="175" t="s">
        <v>322</v>
      </c>
      <c r="G232" s="176" t="s">
        <v>323</v>
      </c>
      <c r="H232" s="177">
        <v>0.22</v>
      </c>
      <c r="I232" s="178"/>
      <c r="J232" s="177">
        <f>ROUND((ROUND(I232,2))*(ROUND(H232,2)),2)</f>
        <v>0</v>
      </c>
      <c r="K232" s="175" t="s">
        <v>150</v>
      </c>
      <c r="L232" s="39"/>
      <c r="M232" s="179" t="s">
        <v>18</v>
      </c>
      <c r="N232" s="180" t="s">
        <v>46</v>
      </c>
      <c r="O232" s="64"/>
      <c r="P232" s="181">
        <f>O232*H232</f>
        <v>0</v>
      </c>
      <c r="Q232" s="181">
        <v>0</v>
      </c>
      <c r="R232" s="181">
        <f>Q232*H232</f>
        <v>0</v>
      </c>
      <c r="S232" s="181">
        <v>2.4</v>
      </c>
      <c r="T232" s="182">
        <f>S232*H232</f>
        <v>0.52800000000000002</v>
      </c>
      <c r="U232" s="34"/>
      <c r="V232" s="34"/>
      <c r="W232" s="34"/>
      <c r="X232" s="34"/>
      <c r="Y232" s="34"/>
      <c r="Z232" s="34"/>
      <c r="AA232" s="34"/>
      <c r="AB232" s="34"/>
      <c r="AC232" s="34"/>
      <c r="AD232" s="34"/>
      <c r="AE232" s="34"/>
      <c r="AR232" s="183" t="s">
        <v>151</v>
      </c>
      <c r="AT232" s="183" t="s">
        <v>146</v>
      </c>
      <c r="AU232" s="183" t="s">
        <v>85</v>
      </c>
      <c r="AY232" s="17" t="s">
        <v>143</v>
      </c>
      <c r="BE232" s="184">
        <f>IF(N232="základní",J232,0)</f>
        <v>0</v>
      </c>
      <c r="BF232" s="184">
        <f>IF(N232="snížená",J232,0)</f>
        <v>0</v>
      </c>
      <c r="BG232" s="184">
        <f>IF(N232="zákl. přenesená",J232,0)</f>
        <v>0</v>
      </c>
      <c r="BH232" s="184">
        <f>IF(N232="sníž. přenesená",J232,0)</f>
        <v>0</v>
      </c>
      <c r="BI232" s="184">
        <f>IF(N232="nulová",J232,0)</f>
        <v>0</v>
      </c>
      <c r="BJ232" s="17" t="s">
        <v>83</v>
      </c>
      <c r="BK232" s="184">
        <f>ROUND((ROUND(I232,2))*(ROUND(H232,2)),2)</f>
        <v>0</v>
      </c>
      <c r="BL232" s="17" t="s">
        <v>151</v>
      </c>
      <c r="BM232" s="183" t="s">
        <v>324</v>
      </c>
    </row>
    <row r="233" spans="1:65" s="2" customFormat="1">
      <c r="A233" s="34"/>
      <c r="B233" s="35"/>
      <c r="C233" s="36"/>
      <c r="D233" s="185" t="s">
        <v>153</v>
      </c>
      <c r="E233" s="36"/>
      <c r="F233" s="186" t="s">
        <v>325</v>
      </c>
      <c r="G233" s="36"/>
      <c r="H233" s="36"/>
      <c r="I233" s="187"/>
      <c r="J233" s="36"/>
      <c r="K233" s="36"/>
      <c r="L233" s="39"/>
      <c r="M233" s="188"/>
      <c r="N233" s="189"/>
      <c r="O233" s="64"/>
      <c r="P233" s="64"/>
      <c r="Q233" s="64"/>
      <c r="R233" s="64"/>
      <c r="S233" s="64"/>
      <c r="T233" s="65"/>
      <c r="U233" s="34"/>
      <c r="V233" s="34"/>
      <c r="W233" s="34"/>
      <c r="X233" s="34"/>
      <c r="Y233" s="34"/>
      <c r="Z233" s="34"/>
      <c r="AA233" s="34"/>
      <c r="AB233" s="34"/>
      <c r="AC233" s="34"/>
      <c r="AD233" s="34"/>
      <c r="AE233" s="34"/>
      <c r="AT233" s="17" t="s">
        <v>153</v>
      </c>
      <c r="AU233" s="17" t="s">
        <v>85</v>
      </c>
    </row>
    <row r="234" spans="1:65" s="13" customFormat="1">
      <c r="B234" s="199"/>
      <c r="C234" s="200"/>
      <c r="D234" s="201" t="s">
        <v>160</v>
      </c>
      <c r="E234" s="202" t="s">
        <v>18</v>
      </c>
      <c r="F234" s="203" t="s">
        <v>326</v>
      </c>
      <c r="G234" s="200"/>
      <c r="H234" s="204">
        <v>0.03</v>
      </c>
      <c r="I234" s="205"/>
      <c r="J234" s="200"/>
      <c r="K234" s="200"/>
      <c r="L234" s="206"/>
      <c r="M234" s="207"/>
      <c r="N234" s="208"/>
      <c r="O234" s="208"/>
      <c r="P234" s="208"/>
      <c r="Q234" s="208"/>
      <c r="R234" s="208"/>
      <c r="S234" s="208"/>
      <c r="T234" s="209"/>
      <c r="AT234" s="210" t="s">
        <v>160</v>
      </c>
      <c r="AU234" s="210" t="s">
        <v>85</v>
      </c>
      <c r="AV234" s="13" t="s">
        <v>85</v>
      </c>
      <c r="AW234" s="13" t="s">
        <v>37</v>
      </c>
      <c r="AX234" s="13" t="s">
        <v>75</v>
      </c>
      <c r="AY234" s="210" t="s">
        <v>143</v>
      </c>
    </row>
    <row r="235" spans="1:65" s="13" customFormat="1">
      <c r="B235" s="199"/>
      <c r="C235" s="200"/>
      <c r="D235" s="201" t="s">
        <v>160</v>
      </c>
      <c r="E235" s="202" t="s">
        <v>18</v>
      </c>
      <c r="F235" s="203" t="s">
        <v>327</v>
      </c>
      <c r="G235" s="200"/>
      <c r="H235" s="204">
        <v>0.03</v>
      </c>
      <c r="I235" s="205"/>
      <c r="J235" s="200"/>
      <c r="K235" s="200"/>
      <c r="L235" s="206"/>
      <c r="M235" s="207"/>
      <c r="N235" s="208"/>
      <c r="O235" s="208"/>
      <c r="P235" s="208"/>
      <c r="Q235" s="208"/>
      <c r="R235" s="208"/>
      <c r="S235" s="208"/>
      <c r="T235" s="209"/>
      <c r="AT235" s="210" t="s">
        <v>160</v>
      </c>
      <c r="AU235" s="210" t="s">
        <v>85</v>
      </c>
      <c r="AV235" s="13" t="s">
        <v>85</v>
      </c>
      <c r="AW235" s="13" t="s">
        <v>37</v>
      </c>
      <c r="AX235" s="13" t="s">
        <v>75</v>
      </c>
      <c r="AY235" s="210" t="s">
        <v>143</v>
      </c>
    </row>
    <row r="236" spans="1:65" s="13" customFormat="1">
      <c r="B236" s="199"/>
      <c r="C236" s="200"/>
      <c r="D236" s="201" t="s">
        <v>160</v>
      </c>
      <c r="E236" s="202" t="s">
        <v>18</v>
      </c>
      <c r="F236" s="203" t="s">
        <v>328</v>
      </c>
      <c r="G236" s="200"/>
      <c r="H236" s="204">
        <v>0.03</v>
      </c>
      <c r="I236" s="205"/>
      <c r="J236" s="200"/>
      <c r="K236" s="200"/>
      <c r="L236" s="206"/>
      <c r="M236" s="207"/>
      <c r="N236" s="208"/>
      <c r="O236" s="208"/>
      <c r="P236" s="208"/>
      <c r="Q236" s="208"/>
      <c r="R236" s="208"/>
      <c r="S236" s="208"/>
      <c r="T236" s="209"/>
      <c r="AT236" s="210" t="s">
        <v>160</v>
      </c>
      <c r="AU236" s="210" t="s">
        <v>85</v>
      </c>
      <c r="AV236" s="13" t="s">
        <v>85</v>
      </c>
      <c r="AW236" s="13" t="s">
        <v>37</v>
      </c>
      <c r="AX236" s="13" t="s">
        <v>75</v>
      </c>
      <c r="AY236" s="210" t="s">
        <v>143</v>
      </c>
    </row>
    <row r="237" spans="1:65" s="13" customFormat="1">
      <c r="B237" s="199"/>
      <c r="C237" s="200"/>
      <c r="D237" s="201" t="s">
        <v>160</v>
      </c>
      <c r="E237" s="202" t="s">
        <v>18</v>
      </c>
      <c r="F237" s="203" t="s">
        <v>329</v>
      </c>
      <c r="G237" s="200"/>
      <c r="H237" s="204">
        <v>0.03</v>
      </c>
      <c r="I237" s="205"/>
      <c r="J237" s="200"/>
      <c r="K237" s="200"/>
      <c r="L237" s="206"/>
      <c r="M237" s="207"/>
      <c r="N237" s="208"/>
      <c r="O237" s="208"/>
      <c r="P237" s="208"/>
      <c r="Q237" s="208"/>
      <c r="R237" s="208"/>
      <c r="S237" s="208"/>
      <c r="T237" s="209"/>
      <c r="AT237" s="210" t="s">
        <v>160</v>
      </c>
      <c r="AU237" s="210" t="s">
        <v>85</v>
      </c>
      <c r="AV237" s="13" t="s">
        <v>85</v>
      </c>
      <c r="AW237" s="13" t="s">
        <v>37</v>
      </c>
      <c r="AX237" s="13" t="s">
        <v>75</v>
      </c>
      <c r="AY237" s="210" t="s">
        <v>143</v>
      </c>
    </row>
    <row r="238" spans="1:65" s="13" customFormat="1">
      <c r="B238" s="199"/>
      <c r="C238" s="200"/>
      <c r="D238" s="201" t="s">
        <v>160</v>
      </c>
      <c r="E238" s="202" t="s">
        <v>18</v>
      </c>
      <c r="F238" s="203" t="s">
        <v>330</v>
      </c>
      <c r="G238" s="200"/>
      <c r="H238" s="204">
        <v>0.03</v>
      </c>
      <c r="I238" s="205"/>
      <c r="J238" s="200"/>
      <c r="K238" s="200"/>
      <c r="L238" s="206"/>
      <c r="M238" s="207"/>
      <c r="N238" s="208"/>
      <c r="O238" s="208"/>
      <c r="P238" s="208"/>
      <c r="Q238" s="208"/>
      <c r="R238" s="208"/>
      <c r="S238" s="208"/>
      <c r="T238" s="209"/>
      <c r="AT238" s="210" t="s">
        <v>160</v>
      </c>
      <c r="AU238" s="210" t="s">
        <v>85</v>
      </c>
      <c r="AV238" s="13" t="s">
        <v>85</v>
      </c>
      <c r="AW238" s="13" t="s">
        <v>37</v>
      </c>
      <c r="AX238" s="13" t="s">
        <v>75</v>
      </c>
      <c r="AY238" s="210" t="s">
        <v>143</v>
      </c>
    </row>
    <row r="239" spans="1:65" s="13" customFormat="1">
      <c r="B239" s="199"/>
      <c r="C239" s="200"/>
      <c r="D239" s="201" t="s">
        <v>160</v>
      </c>
      <c r="E239" s="202" t="s">
        <v>18</v>
      </c>
      <c r="F239" s="203" t="s">
        <v>331</v>
      </c>
      <c r="G239" s="200"/>
      <c r="H239" s="204">
        <v>7.0000000000000007E-2</v>
      </c>
      <c r="I239" s="205"/>
      <c r="J239" s="200"/>
      <c r="K239" s="200"/>
      <c r="L239" s="206"/>
      <c r="M239" s="207"/>
      <c r="N239" s="208"/>
      <c r="O239" s="208"/>
      <c r="P239" s="208"/>
      <c r="Q239" s="208"/>
      <c r="R239" s="208"/>
      <c r="S239" s="208"/>
      <c r="T239" s="209"/>
      <c r="AT239" s="210" t="s">
        <v>160</v>
      </c>
      <c r="AU239" s="210" t="s">
        <v>85</v>
      </c>
      <c r="AV239" s="13" t="s">
        <v>85</v>
      </c>
      <c r="AW239" s="13" t="s">
        <v>37</v>
      </c>
      <c r="AX239" s="13" t="s">
        <v>75</v>
      </c>
      <c r="AY239" s="210" t="s">
        <v>143</v>
      </c>
    </row>
    <row r="240" spans="1:65" s="14" customFormat="1">
      <c r="B240" s="211"/>
      <c r="C240" s="212"/>
      <c r="D240" s="201" t="s">
        <v>160</v>
      </c>
      <c r="E240" s="213" t="s">
        <v>18</v>
      </c>
      <c r="F240" s="214" t="s">
        <v>166</v>
      </c>
      <c r="G240" s="212"/>
      <c r="H240" s="215">
        <v>0.22</v>
      </c>
      <c r="I240" s="216"/>
      <c r="J240" s="212"/>
      <c r="K240" s="212"/>
      <c r="L240" s="217"/>
      <c r="M240" s="218"/>
      <c r="N240" s="219"/>
      <c r="O240" s="219"/>
      <c r="P240" s="219"/>
      <c r="Q240" s="219"/>
      <c r="R240" s="219"/>
      <c r="S240" s="219"/>
      <c r="T240" s="220"/>
      <c r="AT240" s="221" t="s">
        <v>160</v>
      </c>
      <c r="AU240" s="221" t="s">
        <v>85</v>
      </c>
      <c r="AV240" s="14" t="s">
        <v>151</v>
      </c>
      <c r="AW240" s="14" t="s">
        <v>37</v>
      </c>
      <c r="AX240" s="14" t="s">
        <v>83</v>
      </c>
      <c r="AY240" s="221" t="s">
        <v>143</v>
      </c>
    </row>
    <row r="241" spans="1:65" s="2" customFormat="1" ht="37.9" customHeight="1">
      <c r="A241" s="34"/>
      <c r="B241" s="35"/>
      <c r="C241" s="173" t="s">
        <v>7</v>
      </c>
      <c r="D241" s="173" t="s">
        <v>146</v>
      </c>
      <c r="E241" s="174" t="s">
        <v>332</v>
      </c>
      <c r="F241" s="175" t="s">
        <v>333</v>
      </c>
      <c r="G241" s="176" t="s">
        <v>206</v>
      </c>
      <c r="H241" s="177">
        <v>1</v>
      </c>
      <c r="I241" s="178"/>
      <c r="J241" s="177">
        <f>ROUND((ROUND(I241,2))*(ROUND(H241,2)),2)</f>
        <v>0</v>
      </c>
      <c r="K241" s="175" t="s">
        <v>150</v>
      </c>
      <c r="L241" s="39"/>
      <c r="M241" s="179" t="s">
        <v>18</v>
      </c>
      <c r="N241" s="180" t="s">
        <v>46</v>
      </c>
      <c r="O241" s="64"/>
      <c r="P241" s="181">
        <f>O241*H241</f>
        <v>0</v>
      </c>
      <c r="Q241" s="181">
        <v>0</v>
      </c>
      <c r="R241" s="181">
        <f>Q241*H241</f>
        <v>0</v>
      </c>
      <c r="S241" s="181">
        <v>7.5999999999999998E-2</v>
      </c>
      <c r="T241" s="182">
        <f>S241*H241</f>
        <v>7.5999999999999998E-2</v>
      </c>
      <c r="U241" s="34"/>
      <c r="V241" s="34"/>
      <c r="W241" s="34"/>
      <c r="X241" s="34"/>
      <c r="Y241" s="34"/>
      <c r="Z241" s="34"/>
      <c r="AA241" s="34"/>
      <c r="AB241" s="34"/>
      <c r="AC241" s="34"/>
      <c r="AD241" s="34"/>
      <c r="AE241" s="34"/>
      <c r="AR241" s="183" t="s">
        <v>151</v>
      </c>
      <c r="AT241" s="183" t="s">
        <v>146</v>
      </c>
      <c r="AU241" s="183" t="s">
        <v>85</v>
      </c>
      <c r="AY241" s="17" t="s">
        <v>143</v>
      </c>
      <c r="BE241" s="184">
        <f>IF(N241="základní",J241,0)</f>
        <v>0</v>
      </c>
      <c r="BF241" s="184">
        <f>IF(N241="snížená",J241,0)</f>
        <v>0</v>
      </c>
      <c r="BG241" s="184">
        <f>IF(N241="zákl. přenesená",J241,0)</f>
        <v>0</v>
      </c>
      <c r="BH241" s="184">
        <f>IF(N241="sníž. přenesená",J241,0)</f>
        <v>0</v>
      </c>
      <c r="BI241" s="184">
        <f>IF(N241="nulová",J241,0)</f>
        <v>0</v>
      </c>
      <c r="BJ241" s="17" t="s">
        <v>83</v>
      </c>
      <c r="BK241" s="184">
        <f>ROUND((ROUND(I241,2))*(ROUND(H241,2)),2)</f>
        <v>0</v>
      </c>
      <c r="BL241" s="17" t="s">
        <v>151</v>
      </c>
      <c r="BM241" s="183" t="s">
        <v>334</v>
      </c>
    </row>
    <row r="242" spans="1:65" s="2" customFormat="1">
      <c r="A242" s="34"/>
      <c r="B242" s="35"/>
      <c r="C242" s="36"/>
      <c r="D242" s="185" t="s">
        <v>153</v>
      </c>
      <c r="E242" s="36"/>
      <c r="F242" s="186" t="s">
        <v>335</v>
      </c>
      <c r="G242" s="36"/>
      <c r="H242" s="36"/>
      <c r="I242" s="187"/>
      <c r="J242" s="36"/>
      <c r="K242" s="36"/>
      <c r="L242" s="39"/>
      <c r="M242" s="188"/>
      <c r="N242" s="189"/>
      <c r="O242" s="64"/>
      <c r="P242" s="64"/>
      <c r="Q242" s="64"/>
      <c r="R242" s="64"/>
      <c r="S242" s="64"/>
      <c r="T242" s="65"/>
      <c r="U242" s="34"/>
      <c r="V242" s="34"/>
      <c r="W242" s="34"/>
      <c r="X242" s="34"/>
      <c r="Y242" s="34"/>
      <c r="Z242" s="34"/>
      <c r="AA242" s="34"/>
      <c r="AB242" s="34"/>
      <c r="AC242" s="34"/>
      <c r="AD242" s="34"/>
      <c r="AE242" s="34"/>
      <c r="AT242" s="17" t="s">
        <v>153</v>
      </c>
      <c r="AU242" s="17" t="s">
        <v>85</v>
      </c>
    </row>
    <row r="243" spans="1:65" s="13" customFormat="1">
      <c r="B243" s="199"/>
      <c r="C243" s="200"/>
      <c r="D243" s="201" t="s">
        <v>160</v>
      </c>
      <c r="E243" s="202" t="s">
        <v>18</v>
      </c>
      <c r="F243" s="203" t="s">
        <v>336</v>
      </c>
      <c r="G243" s="200"/>
      <c r="H243" s="204">
        <v>1</v>
      </c>
      <c r="I243" s="205"/>
      <c r="J243" s="200"/>
      <c r="K243" s="200"/>
      <c r="L243" s="206"/>
      <c r="M243" s="207"/>
      <c r="N243" s="208"/>
      <c r="O243" s="208"/>
      <c r="P243" s="208"/>
      <c r="Q243" s="208"/>
      <c r="R243" s="208"/>
      <c r="S243" s="208"/>
      <c r="T243" s="209"/>
      <c r="AT243" s="210" t="s">
        <v>160</v>
      </c>
      <c r="AU243" s="210" t="s">
        <v>85</v>
      </c>
      <c r="AV243" s="13" t="s">
        <v>85</v>
      </c>
      <c r="AW243" s="13" t="s">
        <v>37</v>
      </c>
      <c r="AX243" s="13" t="s">
        <v>83</v>
      </c>
      <c r="AY243" s="210" t="s">
        <v>143</v>
      </c>
    </row>
    <row r="244" spans="1:65" s="2" customFormat="1" ht="55.5" customHeight="1">
      <c r="A244" s="34"/>
      <c r="B244" s="35"/>
      <c r="C244" s="173" t="s">
        <v>337</v>
      </c>
      <c r="D244" s="173" t="s">
        <v>146</v>
      </c>
      <c r="E244" s="174" t="s">
        <v>338</v>
      </c>
      <c r="F244" s="175" t="s">
        <v>339</v>
      </c>
      <c r="G244" s="176" t="s">
        <v>169</v>
      </c>
      <c r="H244" s="177">
        <v>37</v>
      </c>
      <c r="I244" s="178"/>
      <c r="J244" s="177">
        <f>ROUND((ROUND(I244,2))*(ROUND(H244,2)),2)</f>
        <v>0</v>
      </c>
      <c r="K244" s="175" t="s">
        <v>150</v>
      </c>
      <c r="L244" s="39"/>
      <c r="M244" s="179" t="s">
        <v>18</v>
      </c>
      <c r="N244" s="180" t="s">
        <v>46</v>
      </c>
      <c r="O244" s="64"/>
      <c r="P244" s="181">
        <f>O244*H244</f>
        <v>0</v>
      </c>
      <c r="Q244" s="181">
        <v>0</v>
      </c>
      <c r="R244" s="181">
        <f>Q244*H244</f>
        <v>0</v>
      </c>
      <c r="S244" s="181">
        <v>2.5000000000000001E-2</v>
      </c>
      <c r="T244" s="182">
        <f>S244*H244</f>
        <v>0.92500000000000004</v>
      </c>
      <c r="U244" s="34"/>
      <c r="V244" s="34"/>
      <c r="W244" s="34"/>
      <c r="X244" s="34"/>
      <c r="Y244" s="34"/>
      <c r="Z244" s="34"/>
      <c r="AA244" s="34"/>
      <c r="AB244" s="34"/>
      <c r="AC244" s="34"/>
      <c r="AD244" s="34"/>
      <c r="AE244" s="34"/>
      <c r="AR244" s="183" t="s">
        <v>151</v>
      </c>
      <c r="AT244" s="183" t="s">
        <v>146</v>
      </c>
      <c r="AU244" s="183" t="s">
        <v>85</v>
      </c>
      <c r="AY244" s="17" t="s">
        <v>143</v>
      </c>
      <c r="BE244" s="184">
        <f>IF(N244="základní",J244,0)</f>
        <v>0</v>
      </c>
      <c r="BF244" s="184">
        <f>IF(N244="snížená",J244,0)</f>
        <v>0</v>
      </c>
      <c r="BG244" s="184">
        <f>IF(N244="zákl. přenesená",J244,0)</f>
        <v>0</v>
      </c>
      <c r="BH244" s="184">
        <f>IF(N244="sníž. přenesená",J244,0)</f>
        <v>0</v>
      </c>
      <c r="BI244" s="184">
        <f>IF(N244="nulová",J244,0)</f>
        <v>0</v>
      </c>
      <c r="BJ244" s="17" t="s">
        <v>83</v>
      </c>
      <c r="BK244" s="184">
        <f>ROUND((ROUND(I244,2))*(ROUND(H244,2)),2)</f>
        <v>0</v>
      </c>
      <c r="BL244" s="17" t="s">
        <v>151</v>
      </c>
      <c r="BM244" s="183" t="s">
        <v>340</v>
      </c>
    </row>
    <row r="245" spans="1:65" s="2" customFormat="1">
      <c r="A245" s="34"/>
      <c r="B245" s="35"/>
      <c r="C245" s="36"/>
      <c r="D245" s="185" t="s">
        <v>153</v>
      </c>
      <c r="E245" s="36"/>
      <c r="F245" s="186" t="s">
        <v>341</v>
      </c>
      <c r="G245" s="36"/>
      <c r="H245" s="36"/>
      <c r="I245" s="187"/>
      <c r="J245" s="36"/>
      <c r="K245" s="36"/>
      <c r="L245" s="39"/>
      <c r="M245" s="188"/>
      <c r="N245" s="189"/>
      <c r="O245" s="64"/>
      <c r="P245" s="64"/>
      <c r="Q245" s="64"/>
      <c r="R245" s="64"/>
      <c r="S245" s="64"/>
      <c r="T245" s="65"/>
      <c r="U245" s="34"/>
      <c r="V245" s="34"/>
      <c r="W245" s="34"/>
      <c r="X245" s="34"/>
      <c r="Y245" s="34"/>
      <c r="Z245" s="34"/>
      <c r="AA245" s="34"/>
      <c r="AB245" s="34"/>
      <c r="AC245" s="34"/>
      <c r="AD245" s="34"/>
      <c r="AE245" s="34"/>
      <c r="AT245" s="17" t="s">
        <v>153</v>
      </c>
      <c r="AU245" s="17" t="s">
        <v>85</v>
      </c>
    </row>
    <row r="246" spans="1:65" s="13" customFormat="1">
      <c r="B246" s="199"/>
      <c r="C246" s="200"/>
      <c r="D246" s="201" t="s">
        <v>160</v>
      </c>
      <c r="E246" s="202" t="s">
        <v>18</v>
      </c>
      <c r="F246" s="203" t="s">
        <v>178</v>
      </c>
      <c r="G246" s="200"/>
      <c r="H246" s="204">
        <v>3</v>
      </c>
      <c r="I246" s="205"/>
      <c r="J246" s="200"/>
      <c r="K246" s="200"/>
      <c r="L246" s="206"/>
      <c r="M246" s="207"/>
      <c r="N246" s="208"/>
      <c r="O246" s="208"/>
      <c r="P246" s="208"/>
      <c r="Q246" s="208"/>
      <c r="R246" s="208"/>
      <c r="S246" s="208"/>
      <c r="T246" s="209"/>
      <c r="AT246" s="210" t="s">
        <v>160</v>
      </c>
      <c r="AU246" s="210" t="s">
        <v>85</v>
      </c>
      <c r="AV246" s="13" t="s">
        <v>85</v>
      </c>
      <c r="AW246" s="13" t="s">
        <v>37</v>
      </c>
      <c r="AX246" s="13" t="s">
        <v>75</v>
      </c>
      <c r="AY246" s="210" t="s">
        <v>143</v>
      </c>
    </row>
    <row r="247" spans="1:65" s="13" customFormat="1">
      <c r="B247" s="199"/>
      <c r="C247" s="200"/>
      <c r="D247" s="201" t="s">
        <v>160</v>
      </c>
      <c r="E247" s="202" t="s">
        <v>18</v>
      </c>
      <c r="F247" s="203" t="s">
        <v>342</v>
      </c>
      <c r="G247" s="200"/>
      <c r="H247" s="204">
        <v>6</v>
      </c>
      <c r="I247" s="205"/>
      <c r="J247" s="200"/>
      <c r="K247" s="200"/>
      <c r="L247" s="206"/>
      <c r="M247" s="207"/>
      <c r="N247" s="208"/>
      <c r="O247" s="208"/>
      <c r="P247" s="208"/>
      <c r="Q247" s="208"/>
      <c r="R247" s="208"/>
      <c r="S247" s="208"/>
      <c r="T247" s="209"/>
      <c r="AT247" s="210" t="s">
        <v>160</v>
      </c>
      <c r="AU247" s="210" t="s">
        <v>85</v>
      </c>
      <c r="AV247" s="13" t="s">
        <v>85</v>
      </c>
      <c r="AW247" s="13" t="s">
        <v>37</v>
      </c>
      <c r="AX247" s="13" t="s">
        <v>75</v>
      </c>
      <c r="AY247" s="210" t="s">
        <v>143</v>
      </c>
    </row>
    <row r="248" spans="1:65" s="13" customFormat="1">
      <c r="B248" s="199"/>
      <c r="C248" s="200"/>
      <c r="D248" s="201" t="s">
        <v>160</v>
      </c>
      <c r="E248" s="202" t="s">
        <v>18</v>
      </c>
      <c r="F248" s="203" t="s">
        <v>343</v>
      </c>
      <c r="G248" s="200"/>
      <c r="H248" s="204">
        <v>6</v>
      </c>
      <c r="I248" s="205"/>
      <c r="J248" s="200"/>
      <c r="K248" s="200"/>
      <c r="L248" s="206"/>
      <c r="M248" s="207"/>
      <c r="N248" s="208"/>
      <c r="O248" s="208"/>
      <c r="P248" s="208"/>
      <c r="Q248" s="208"/>
      <c r="R248" s="208"/>
      <c r="S248" s="208"/>
      <c r="T248" s="209"/>
      <c r="AT248" s="210" t="s">
        <v>160</v>
      </c>
      <c r="AU248" s="210" t="s">
        <v>85</v>
      </c>
      <c r="AV248" s="13" t="s">
        <v>85</v>
      </c>
      <c r="AW248" s="13" t="s">
        <v>37</v>
      </c>
      <c r="AX248" s="13" t="s">
        <v>75</v>
      </c>
      <c r="AY248" s="210" t="s">
        <v>143</v>
      </c>
    </row>
    <row r="249" spans="1:65" s="13" customFormat="1">
      <c r="B249" s="199"/>
      <c r="C249" s="200"/>
      <c r="D249" s="201" t="s">
        <v>160</v>
      </c>
      <c r="E249" s="202" t="s">
        <v>18</v>
      </c>
      <c r="F249" s="203" t="s">
        <v>344</v>
      </c>
      <c r="G249" s="200"/>
      <c r="H249" s="204">
        <v>10</v>
      </c>
      <c r="I249" s="205"/>
      <c r="J249" s="200"/>
      <c r="K249" s="200"/>
      <c r="L249" s="206"/>
      <c r="M249" s="207"/>
      <c r="N249" s="208"/>
      <c r="O249" s="208"/>
      <c r="P249" s="208"/>
      <c r="Q249" s="208"/>
      <c r="R249" s="208"/>
      <c r="S249" s="208"/>
      <c r="T249" s="209"/>
      <c r="AT249" s="210" t="s">
        <v>160</v>
      </c>
      <c r="AU249" s="210" t="s">
        <v>85</v>
      </c>
      <c r="AV249" s="13" t="s">
        <v>85</v>
      </c>
      <c r="AW249" s="13" t="s">
        <v>37</v>
      </c>
      <c r="AX249" s="13" t="s">
        <v>75</v>
      </c>
      <c r="AY249" s="210" t="s">
        <v>143</v>
      </c>
    </row>
    <row r="250" spans="1:65" s="13" customFormat="1">
      <c r="B250" s="199"/>
      <c r="C250" s="200"/>
      <c r="D250" s="201" t="s">
        <v>160</v>
      </c>
      <c r="E250" s="202" t="s">
        <v>18</v>
      </c>
      <c r="F250" s="203" t="s">
        <v>345</v>
      </c>
      <c r="G250" s="200"/>
      <c r="H250" s="204">
        <v>7</v>
      </c>
      <c r="I250" s="205"/>
      <c r="J250" s="200"/>
      <c r="K250" s="200"/>
      <c r="L250" s="206"/>
      <c r="M250" s="207"/>
      <c r="N250" s="208"/>
      <c r="O250" s="208"/>
      <c r="P250" s="208"/>
      <c r="Q250" s="208"/>
      <c r="R250" s="208"/>
      <c r="S250" s="208"/>
      <c r="T250" s="209"/>
      <c r="AT250" s="210" t="s">
        <v>160</v>
      </c>
      <c r="AU250" s="210" t="s">
        <v>85</v>
      </c>
      <c r="AV250" s="13" t="s">
        <v>85</v>
      </c>
      <c r="AW250" s="13" t="s">
        <v>37</v>
      </c>
      <c r="AX250" s="13" t="s">
        <v>75</v>
      </c>
      <c r="AY250" s="210" t="s">
        <v>143</v>
      </c>
    </row>
    <row r="251" spans="1:65" s="13" customFormat="1">
      <c r="B251" s="199"/>
      <c r="C251" s="200"/>
      <c r="D251" s="201" t="s">
        <v>160</v>
      </c>
      <c r="E251" s="202" t="s">
        <v>18</v>
      </c>
      <c r="F251" s="203" t="s">
        <v>346</v>
      </c>
      <c r="G251" s="200"/>
      <c r="H251" s="204">
        <v>5</v>
      </c>
      <c r="I251" s="205"/>
      <c r="J251" s="200"/>
      <c r="K251" s="200"/>
      <c r="L251" s="206"/>
      <c r="M251" s="207"/>
      <c r="N251" s="208"/>
      <c r="O251" s="208"/>
      <c r="P251" s="208"/>
      <c r="Q251" s="208"/>
      <c r="R251" s="208"/>
      <c r="S251" s="208"/>
      <c r="T251" s="209"/>
      <c r="AT251" s="210" t="s">
        <v>160</v>
      </c>
      <c r="AU251" s="210" t="s">
        <v>85</v>
      </c>
      <c r="AV251" s="13" t="s">
        <v>85</v>
      </c>
      <c r="AW251" s="13" t="s">
        <v>37</v>
      </c>
      <c r="AX251" s="13" t="s">
        <v>75</v>
      </c>
      <c r="AY251" s="210" t="s">
        <v>143</v>
      </c>
    </row>
    <row r="252" spans="1:65" s="14" customFormat="1">
      <c r="B252" s="211"/>
      <c r="C252" s="212"/>
      <c r="D252" s="201" t="s">
        <v>160</v>
      </c>
      <c r="E252" s="213" t="s">
        <v>18</v>
      </c>
      <c r="F252" s="214" t="s">
        <v>166</v>
      </c>
      <c r="G252" s="212"/>
      <c r="H252" s="215">
        <v>37</v>
      </c>
      <c r="I252" s="216"/>
      <c r="J252" s="212"/>
      <c r="K252" s="212"/>
      <c r="L252" s="217"/>
      <c r="M252" s="218"/>
      <c r="N252" s="219"/>
      <c r="O252" s="219"/>
      <c r="P252" s="219"/>
      <c r="Q252" s="219"/>
      <c r="R252" s="219"/>
      <c r="S252" s="219"/>
      <c r="T252" s="220"/>
      <c r="AT252" s="221" t="s">
        <v>160</v>
      </c>
      <c r="AU252" s="221" t="s">
        <v>85</v>
      </c>
      <c r="AV252" s="14" t="s">
        <v>151</v>
      </c>
      <c r="AW252" s="14" t="s">
        <v>37</v>
      </c>
      <c r="AX252" s="14" t="s">
        <v>83</v>
      </c>
      <c r="AY252" s="221" t="s">
        <v>143</v>
      </c>
    </row>
    <row r="253" spans="1:65" s="2" customFormat="1" ht="55.5" customHeight="1">
      <c r="A253" s="34"/>
      <c r="B253" s="35"/>
      <c r="C253" s="173" t="s">
        <v>347</v>
      </c>
      <c r="D253" s="173" t="s">
        <v>146</v>
      </c>
      <c r="E253" s="174" t="s">
        <v>348</v>
      </c>
      <c r="F253" s="175" t="s">
        <v>349</v>
      </c>
      <c r="G253" s="176" t="s">
        <v>169</v>
      </c>
      <c r="H253" s="177">
        <v>1</v>
      </c>
      <c r="I253" s="178"/>
      <c r="J253" s="177">
        <f>ROUND((ROUND(I253,2))*(ROUND(H253,2)),2)</f>
        <v>0</v>
      </c>
      <c r="K253" s="175" t="s">
        <v>150</v>
      </c>
      <c r="L253" s="39"/>
      <c r="M253" s="179" t="s">
        <v>18</v>
      </c>
      <c r="N253" s="180" t="s">
        <v>46</v>
      </c>
      <c r="O253" s="64"/>
      <c r="P253" s="181">
        <f>O253*H253</f>
        <v>0</v>
      </c>
      <c r="Q253" s="181">
        <v>0</v>
      </c>
      <c r="R253" s="181">
        <f>Q253*H253</f>
        <v>0</v>
      </c>
      <c r="S253" s="181">
        <v>5.3999999999999999E-2</v>
      </c>
      <c r="T253" s="182">
        <f>S253*H253</f>
        <v>5.3999999999999999E-2</v>
      </c>
      <c r="U253" s="34"/>
      <c r="V253" s="34"/>
      <c r="W253" s="34"/>
      <c r="X253" s="34"/>
      <c r="Y253" s="34"/>
      <c r="Z253" s="34"/>
      <c r="AA253" s="34"/>
      <c r="AB253" s="34"/>
      <c r="AC253" s="34"/>
      <c r="AD253" s="34"/>
      <c r="AE253" s="34"/>
      <c r="AR253" s="183" t="s">
        <v>151</v>
      </c>
      <c r="AT253" s="183" t="s">
        <v>146</v>
      </c>
      <c r="AU253" s="183" t="s">
        <v>85</v>
      </c>
      <c r="AY253" s="17" t="s">
        <v>143</v>
      </c>
      <c r="BE253" s="184">
        <f>IF(N253="základní",J253,0)</f>
        <v>0</v>
      </c>
      <c r="BF253" s="184">
        <f>IF(N253="snížená",J253,0)</f>
        <v>0</v>
      </c>
      <c r="BG253" s="184">
        <f>IF(N253="zákl. přenesená",J253,0)</f>
        <v>0</v>
      </c>
      <c r="BH253" s="184">
        <f>IF(N253="sníž. přenesená",J253,0)</f>
        <v>0</v>
      </c>
      <c r="BI253" s="184">
        <f>IF(N253="nulová",J253,0)</f>
        <v>0</v>
      </c>
      <c r="BJ253" s="17" t="s">
        <v>83</v>
      </c>
      <c r="BK253" s="184">
        <f>ROUND((ROUND(I253,2))*(ROUND(H253,2)),2)</f>
        <v>0</v>
      </c>
      <c r="BL253" s="17" t="s">
        <v>151</v>
      </c>
      <c r="BM253" s="183" t="s">
        <v>350</v>
      </c>
    </row>
    <row r="254" spans="1:65" s="2" customFormat="1">
      <c r="A254" s="34"/>
      <c r="B254" s="35"/>
      <c r="C254" s="36"/>
      <c r="D254" s="185" t="s">
        <v>153</v>
      </c>
      <c r="E254" s="36"/>
      <c r="F254" s="186" t="s">
        <v>351</v>
      </c>
      <c r="G254" s="36"/>
      <c r="H254" s="36"/>
      <c r="I254" s="187"/>
      <c r="J254" s="36"/>
      <c r="K254" s="36"/>
      <c r="L254" s="39"/>
      <c r="M254" s="188"/>
      <c r="N254" s="189"/>
      <c r="O254" s="64"/>
      <c r="P254" s="64"/>
      <c r="Q254" s="64"/>
      <c r="R254" s="64"/>
      <c r="S254" s="64"/>
      <c r="T254" s="65"/>
      <c r="U254" s="34"/>
      <c r="V254" s="34"/>
      <c r="W254" s="34"/>
      <c r="X254" s="34"/>
      <c r="Y254" s="34"/>
      <c r="Z254" s="34"/>
      <c r="AA254" s="34"/>
      <c r="AB254" s="34"/>
      <c r="AC254" s="34"/>
      <c r="AD254" s="34"/>
      <c r="AE254" s="34"/>
      <c r="AT254" s="17" t="s">
        <v>153</v>
      </c>
      <c r="AU254" s="17" t="s">
        <v>85</v>
      </c>
    </row>
    <row r="255" spans="1:65" s="13" customFormat="1">
      <c r="B255" s="199"/>
      <c r="C255" s="200"/>
      <c r="D255" s="201" t="s">
        <v>160</v>
      </c>
      <c r="E255" s="202" t="s">
        <v>18</v>
      </c>
      <c r="F255" s="203" t="s">
        <v>172</v>
      </c>
      <c r="G255" s="200"/>
      <c r="H255" s="204">
        <v>1</v>
      </c>
      <c r="I255" s="205"/>
      <c r="J255" s="200"/>
      <c r="K255" s="200"/>
      <c r="L255" s="206"/>
      <c r="M255" s="207"/>
      <c r="N255" s="208"/>
      <c r="O255" s="208"/>
      <c r="P255" s="208"/>
      <c r="Q255" s="208"/>
      <c r="R255" s="208"/>
      <c r="S255" s="208"/>
      <c r="T255" s="209"/>
      <c r="AT255" s="210" t="s">
        <v>160</v>
      </c>
      <c r="AU255" s="210" t="s">
        <v>85</v>
      </c>
      <c r="AV255" s="13" t="s">
        <v>85</v>
      </c>
      <c r="AW255" s="13" t="s">
        <v>37</v>
      </c>
      <c r="AX255" s="13" t="s">
        <v>83</v>
      </c>
      <c r="AY255" s="210" t="s">
        <v>143</v>
      </c>
    </row>
    <row r="256" spans="1:65" s="2" customFormat="1" ht="55.5" customHeight="1">
      <c r="A256" s="34"/>
      <c r="B256" s="35"/>
      <c r="C256" s="173" t="s">
        <v>352</v>
      </c>
      <c r="D256" s="173" t="s">
        <v>146</v>
      </c>
      <c r="E256" s="174" t="s">
        <v>353</v>
      </c>
      <c r="F256" s="175" t="s">
        <v>354</v>
      </c>
      <c r="G256" s="176" t="s">
        <v>169</v>
      </c>
      <c r="H256" s="177">
        <v>9</v>
      </c>
      <c r="I256" s="178"/>
      <c r="J256" s="177">
        <f>ROUND((ROUND(I256,2))*(ROUND(H256,2)),2)</f>
        <v>0</v>
      </c>
      <c r="K256" s="175" t="s">
        <v>150</v>
      </c>
      <c r="L256" s="39"/>
      <c r="M256" s="179" t="s">
        <v>18</v>
      </c>
      <c r="N256" s="180" t="s">
        <v>46</v>
      </c>
      <c r="O256" s="64"/>
      <c r="P256" s="181">
        <f>O256*H256</f>
        <v>0</v>
      </c>
      <c r="Q256" s="181">
        <v>0</v>
      </c>
      <c r="R256" s="181">
        <f>Q256*H256</f>
        <v>0</v>
      </c>
      <c r="S256" s="181">
        <v>6.9000000000000006E-2</v>
      </c>
      <c r="T256" s="182">
        <f>S256*H256</f>
        <v>0.621</v>
      </c>
      <c r="U256" s="34"/>
      <c r="V256" s="34"/>
      <c r="W256" s="34"/>
      <c r="X256" s="34"/>
      <c r="Y256" s="34"/>
      <c r="Z256" s="34"/>
      <c r="AA256" s="34"/>
      <c r="AB256" s="34"/>
      <c r="AC256" s="34"/>
      <c r="AD256" s="34"/>
      <c r="AE256" s="34"/>
      <c r="AR256" s="183" t="s">
        <v>151</v>
      </c>
      <c r="AT256" s="183" t="s">
        <v>146</v>
      </c>
      <c r="AU256" s="183" t="s">
        <v>85</v>
      </c>
      <c r="AY256" s="17" t="s">
        <v>143</v>
      </c>
      <c r="BE256" s="184">
        <f>IF(N256="základní",J256,0)</f>
        <v>0</v>
      </c>
      <c r="BF256" s="184">
        <f>IF(N256="snížená",J256,0)</f>
        <v>0</v>
      </c>
      <c r="BG256" s="184">
        <f>IF(N256="zákl. přenesená",J256,0)</f>
        <v>0</v>
      </c>
      <c r="BH256" s="184">
        <f>IF(N256="sníž. přenesená",J256,0)</f>
        <v>0</v>
      </c>
      <c r="BI256" s="184">
        <f>IF(N256="nulová",J256,0)</f>
        <v>0</v>
      </c>
      <c r="BJ256" s="17" t="s">
        <v>83</v>
      </c>
      <c r="BK256" s="184">
        <f>ROUND((ROUND(I256,2))*(ROUND(H256,2)),2)</f>
        <v>0</v>
      </c>
      <c r="BL256" s="17" t="s">
        <v>151</v>
      </c>
      <c r="BM256" s="183" t="s">
        <v>355</v>
      </c>
    </row>
    <row r="257" spans="1:65" s="2" customFormat="1">
      <c r="A257" s="34"/>
      <c r="B257" s="35"/>
      <c r="C257" s="36"/>
      <c r="D257" s="185" t="s">
        <v>153</v>
      </c>
      <c r="E257" s="36"/>
      <c r="F257" s="186" t="s">
        <v>356</v>
      </c>
      <c r="G257" s="36"/>
      <c r="H257" s="36"/>
      <c r="I257" s="187"/>
      <c r="J257" s="36"/>
      <c r="K257" s="36"/>
      <c r="L257" s="39"/>
      <c r="M257" s="188"/>
      <c r="N257" s="189"/>
      <c r="O257" s="64"/>
      <c r="P257" s="64"/>
      <c r="Q257" s="64"/>
      <c r="R257" s="64"/>
      <c r="S257" s="64"/>
      <c r="T257" s="65"/>
      <c r="U257" s="34"/>
      <c r="V257" s="34"/>
      <c r="W257" s="34"/>
      <c r="X257" s="34"/>
      <c r="Y257" s="34"/>
      <c r="Z257" s="34"/>
      <c r="AA257" s="34"/>
      <c r="AB257" s="34"/>
      <c r="AC257" s="34"/>
      <c r="AD257" s="34"/>
      <c r="AE257" s="34"/>
      <c r="AT257" s="17" t="s">
        <v>153</v>
      </c>
      <c r="AU257" s="17" t="s">
        <v>85</v>
      </c>
    </row>
    <row r="258" spans="1:65" s="13" customFormat="1">
      <c r="B258" s="199"/>
      <c r="C258" s="200"/>
      <c r="D258" s="201" t="s">
        <v>160</v>
      </c>
      <c r="E258" s="202" t="s">
        <v>18</v>
      </c>
      <c r="F258" s="203" t="s">
        <v>196</v>
      </c>
      <c r="G258" s="200"/>
      <c r="H258" s="204">
        <v>2</v>
      </c>
      <c r="I258" s="205"/>
      <c r="J258" s="200"/>
      <c r="K258" s="200"/>
      <c r="L258" s="206"/>
      <c r="M258" s="207"/>
      <c r="N258" s="208"/>
      <c r="O258" s="208"/>
      <c r="P258" s="208"/>
      <c r="Q258" s="208"/>
      <c r="R258" s="208"/>
      <c r="S258" s="208"/>
      <c r="T258" s="209"/>
      <c r="AT258" s="210" t="s">
        <v>160</v>
      </c>
      <c r="AU258" s="210" t="s">
        <v>85</v>
      </c>
      <c r="AV258" s="13" t="s">
        <v>85</v>
      </c>
      <c r="AW258" s="13" t="s">
        <v>37</v>
      </c>
      <c r="AX258" s="13" t="s">
        <v>75</v>
      </c>
      <c r="AY258" s="210" t="s">
        <v>143</v>
      </c>
    </row>
    <row r="259" spans="1:65" s="13" customFormat="1">
      <c r="B259" s="199"/>
      <c r="C259" s="200"/>
      <c r="D259" s="201" t="s">
        <v>160</v>
      </c>
      <c r="E259" s="202" t="s">
        <v>18</v>
      </c>
      <c r="F259" s="203" t="s">
        <v>357</v>
      </c>
      <c r="G259" s="200"/>
      <c r="H259" s="204">
        <v>3</v>
      </c>
      <c r="I259" s="205"/>
      <c r="J259" s="200"/>
      <c r="K259" s="200"/>
      <c r="L259" s="206"/>
      <c r="M259" s="207"/>
      <c r="N259" s="208"/>
      <c r="O259" s="208"/>
      <c r="P259" s="208"/>
      <c r="Q259" s="208"/>
      <c r="R259" s="208"/>
      <c r="S259" s="208"/>
      <c r="T259" s="209"/>
      <c r="AT259" s="210" t="s">
        <v>160</v>
      </c>
      <c r="AU259" s="210" t="s">
        <v>85</v>
      </c>
      <c r="AV259" s="13" t="s">
        <v>85</v>
      </c>
      <c r="AW259" s="13" t="s">
        <v>37</v>
      </c>
      <c r="AX259" s="13" t="s">
        <v>75</v>
      </c>
      <c r="AY259" s="210" t="s">
        <v>143</v>
      </c>
    </row>
    <row r="260" spans="1:65" s="13" customFormat="1">
      <c r="B260" s="199"/>
      <c r="C260" s="200"/>
      <c r="D260" s="201" t="s">
        <v>160</v>
      </c>
      <c r="E260" s="202" t="s">
        <v>18</v>
      </c>
      <c r="F260" s="203" t="s">
        <v>189</v>
      </c>
      <c r="G260" s="200"/>
      <c r="H260" s="204">
        <v>1</v>
      </c>
      <c r="I260" s="205"/>
      <c r="J260" s="200"/>
      <c r="K260" s="200"/>
      <c r="L260" s="206"/>
      <c r="M260" s="207"/>
      <c r="N260" s="208"/>
      <c r="O260" s="208"/>
      <c r="P260" s="208"/>
      <c r="Q260" s="208"/>
      <c r="R260" s="208"/>
      <c r="S260" s="208"/>
      <c r="T260" s="209"/>
      <c r="AT260" s="210" t="s">
        <v>160</v>
      </c>
      <c r="AU260" s="210" t="s">
        <v>85</v>
      </c>
      <c r="AV260" s="13" t="s">
        <v>85</v>
      </c>
      <c r="AW260" s="13" t="s">
        <v>37</v>
      </c>
      <c r="AX260" s="13" t="s">
        <v>75</v>
      </c>
      <c r="AY260" s="210" t="s">
        <v>143</v>
      </c>
    </row>
    <row r="261" spans="1:65" s="13" customFormat="1">
      <c r="B261" s="199"/>
      <c r="C261" s="200"/>
      <c r="D261" s="201" t="s">
        <v>160</v>
      </c>
      <c r="E261" s="202" t="s">
        <v>18</v>
      </c>
      <c r="F261" s="203" t="s">
        <v>358</v>
      </c>
      <c r="G261" s="200"/>
      <c r="H261" s="204">
        <v>3</v>
      </c>
      <c r="I261" s="205"/>
      <c r="J261" s="200"/>
      <c r="K261" s="200"/>
      <c r="L261" s="206"/>
      <c r="M261" s="207"/>
      <c r="N261" s="208"/>
      <c r="O261" s="208"/>
      <c r="P261" s="208"/>
      <c r="Q261" s="208"/>
      <c r="R261" s="208"/>
      <c r="S261" s="208"/>
      <c r="T261" s="209"/>
      <c r="AT261" s="210" t="s">
        <v>160</v>
      </c>
      <c r="AU261" s="210" t="s">
        <v>85</v>
      </c>
      <c r="AV261" s="13" t="s">
        <v>85</v>
      </c>
      <c r="AW261" s="13" t="s">
        <v>37</v>
      </c>
      <c r="AX261" s="13" t="s">
        <v>75</v>
      </c>
      <c r="AY261" s="210" t="s">
        <v>143</v>
      </c>
    </row>
    <row r="262" spans="1:65" s="14" customFormat="1">
      <c r="B262" s="211"/>
      <c r="C262" s="212"/>
      <c r="D262" s="201" t="s">
        <v>160</v>
      </c>
      <c r="E262" s="213" t="s">
        <v>18</v>
      </c>
      <c r="F262" s="214" t="s">
        <v>166</v>
      </c>
      <c r="G262" s="212"/>
      <c r="H262" s="215">
        <v>9</v>
      </c>
      <c r="I262" s="216"/>
      <c r="J262" s="212"/>
      <c r="K262" s="212"/>
      <c r="L262" s="217"/>
      <c r="M262" s="218"/>
      <c r="N262" s="219"/>
      <c r="O262" s="219"/>
      <c r="P262" s="219"/>
      <c r="Q262" s="219"/>
      <c r="R262" s="219"/>
      <c r="S262" s="219"/>
      <c r="T262" s="220"/>
      <c r="AT262" s="221" t="s">
        <v>160</v>
      </c>
      <c r="AU262" s="221" t="s">
        <v>85</v>
      </c>
      <c r="AV262" s="14" t="s">
        <v>151</v>
      </c>
      <c r="AW262" s="14" t="s">
        <v>37</v>
      </c>
      <c r="AX262" s="14" t="s">
        <v>83</v>
      </c>
      <c r="AY262" s="221" t="s">
        <v>143</v>
      </c>
    </row>
    <row r="263" spans="1:65" s="2" customFormat="1" ht="55.5" customHeight="1">
      <c r="A263" s="34"/>
      <c r="B263" s="35"/>
      <c r="C263" s="173" t="s">
        <v>359</v>
      </c>
      <c r="D263" s="173" t="s">
        <v>146</v>
      </c>
      <c r="E263" s="174" t="s">
        <v>360</v>
      </c>
      <c r="F263" s="175" t="s">
        <v>361</v>
      </c>
      <c r="G263" s="176" t="s">
        <v>169</v>
      </c>
      <c r="H263" s="177">
        <v>4</v>
      </c>
      <c r="I263" s="178"/>
      <c r="J263" s="177">
        <f>ROUND((ROUND(I263,2))*(ROUND(H263,2)),2)</f>
        <v>0</v>
      </c>
      <c r="K263" s="175" t="s">
        <v>150</v>
      </c>
      <c r="L263" s="39"/>
      <c r="M263" s="179" t="s">
        <v>18</v>
      </c>
      <c r="N263" s="180" t="s">
        <v>46</v>
      </c>
      <c r="O263" s="64"/>
      <c r="P263" s="181">
        <f>O263*H263</f>
        <v>0</v>
      </c>
      <c r="Q263" s="181">
        <v>0</v>
      </c>
      <c r="R263" s="181">
        <f>Q263*H263</f>
        <v>0</v>
      </c>
      <c r="S263" s="181">
        <v>0.13800000000000001</v>
      </c>
      <c r="T263" s="182">
        <f>S263*H263</f>
        <v>0.55200000000000005</v>
      </c>
      <c r="U263" s="34"/>
      <c r="V263" s="34"/>
      <c r="W263" s="34"/>
      <c r="X263" s="34"/>
      <c r="Y263" s="34"/>
      <c r="Z263" s="34"/>
      <c r="AA263" s="34"/>
      <c r="AB263" s="34"/>
      <c r="AC263" s="34"/>
      <c r="AD263" s="34"/>
      <c r="AE263" s="34"/>
      <c r="AR263" s="183" t="s">
        <v>151</v>
      </c>
      <c r="AT263" s="183" t="s">
        <v>146</v>
      </c>
      <c r="AU263" s="183" t="s">
        <v>85</v>
      </c>
      <c r="AY263" s="17" t="s">
        <v>143</v>
      </c>
      <c r="BE263" s="184">
        <f>IF(N263="základní",J263,0)</f>
        <v>0</v>
      </c>
      <c r="BF263" s="184">
        <f>IF(N263="snížená",J263,0)</f>
        <v>0</v>
      </c>
      <c r="BG263" s="184">
        <f>IF(N263="zákl. přenesená",J263,0)</f>
        <v>0</v>
      </c>
      <c r="BH263" s="184">
        <f>IF(N263="sníž. přenesená",J263,0)</f>
        <v>0</v>
      </c>
      <c r="BI263" s="184">
        <f>IF(N263="nulová",J263,0)</f>
        <v>0</v>
      </c>
      <c r="BJ263" s="17" t="s">
        <v>83</v>
      </c>
      <c r="BK263" s="184">
        <f>ROUND((ROUND(I263,2))*(ROUND(H263,2)),2)</f>
        <v>0</v>
      </c>
      <c r="BL263" s="17" t="s">
        <v>151</v>
      </c>
      <c r="BM263" s="183" t="s">
        <v>362</v>
      </c>
    </row>
    <row r="264" spans="1:65" s="2" customFormat="1">
      <c r="A264" s="34"/>
      <c r="B264" s="35"/>
      <c r="C264" s="36"/>
      <c r="D264" s="185" t="s">
        <v>153</v>
      </c>
      <c r="E264" s="36"/>
      <c r="F264" s="186" t="s">
        <v>363</v>
      </c>
      <c r="G264" s="36"/>
      <c r="H264" s="36"/>
      <c r="I264" s="187"/>
      <c r="J264" s="36"/>
      <c r="K264" s="36"/>
      <c r="L264" s="39"/>
      <c r="M264" s="188"/>
      <c r="N264" s="189"/>
      <c r="O264" s="64"/>
      <c r="P264" s="64"/>
      <c r="Q264" s="64"/>
      <c r="R264" s="64"/>
      <c r="S264" s="64"/>
      <c r="T264" s="65"/>
      <c r="U264" s="34"/>
      <c r="V264" s="34"/>
      <c r="W264" s="34"/>
      <c r="X264" s="34"/>
      <c r="Y264" s="34"/>
      <c r="Z264" s="34"/>
      <c r="AA264" s="34"/>
      <c r="AB264" s="34"/>
      <c r="AC264" s="34"/>
      <c r="AD264" s="34"/>
      <c r="AE264" s="34"/>
      <c r="AT264" s="17" t="s">
        <v>153</v>
      </c>
      <c r="AU264" s="17" t="s">
        <v>85</v>
      </c>
    </row>
    <row r="265" spans="1:65" s="13" customFormat="1">
      <c r="B265" s="199"/>
      <c r="C265" s="200"/>
      <c r="D265" s="201" t="s">
        <v>160</v>
      </c>
      <c r="E265" s="202" t="s">
        <v>18</v>
      </c>
      <c r="F265" s="203" t="s">
        <v>198</v>
      </c>
      <c r="G265" s="200"/>
      <c r="H265" s="204">
        <v>2</v>
      </c>
      <c r="I265" s="205"/>
      <c r="J265" s="200"/>
      <c r="K265" s="200"/>
      <c r="L265" s="206"/>
      <c r="M265" s="207"/>
      <c r="N265" s="208"/>
      <c r="O265" s="208"/>
      <c r="P265" s="208"/>
      <c r="Q265" s="208"/>
      <c r="R265" s="208"/>
      <c r="S265" s="208"/>
      <c r="T265" s="209"/>
      <c r="AT265" s="210" t="s">
        <v>160</v>
      </c>
      <c r="AU265" s="210" t="s">
        <v>85</v>
      </c>
      <c r="AV265" s="13" t="s">
        <v>85</v>
      </c>
      <c r="AW265" s="13" t="s">
        <v>37</v>
      </c>
      <c r="AX265" s="13" t="s">
        <v>75</v>
      </c>
      <c r="AY265" s="210" t="s">
        <v>143</v>
      </c>
    </row>
    <row r="266" spans="1:65" s="13" customFormat="1">
      <c r="B266" s="199"/>
      <c r="C266" s="200"/>
      <c r="D266" s="201" t="s">
        <v>160</v>
      </c>
      <c r="E266" s="202" t="s">
        <v>18</v>
      </c>
      <c r="F266" s="203" t="s">
        <v>364</v>
      </c>
      <c r="G266" s="200"/>
      <c r="H266" s="204">
        <v>1</v>
      </c>
      <c r="I266" s="205"/>
      <c r="J266" s="200"/>
      <c r="K266" s="200"/>
      <c r="L266" s="206"/>
      <c r="M266" s="207"/>
      <c r="N266" s="208"/>
      <c r="O266" s="208"/>
      <c r="P266" s="208"/>
      <c r="Q266" s="208"/>
      <c r="R266" s="208"/>
      <c r="S266" s="208"/>
      <c r="T266" s="209"/>
      <c r="AT266" s="210" t="s">
        <v>160</v>
      </c>
      <c r="AU266" s="210" t="s">
        <v>85</v>
      </c>
      <c r="AV266" s="13" t="s">
        <v>85</v>
      </c>
      <c r="AW266" s="13" t="s">
        <v>37</v>
      </c>
      <c r="AX266" s="13" t="s">
        <v>75</v>
      </c>
      <c r="AY266" s="210" t="s">
        <v>143</v>
      </c>
    </row>
    <row r="267" spans="1:65" s="13" customFormat="1">
      <c r="B267" s="199"/>
      <c r="C267" s="200"/>
      <c r="D267" s="201" t="s">
        <v>160</v>
      </c>
      <c r="E267" s="202" t="s">
        <v>18</v>
      </c>
      <c r="F267" s="203" t="s">
        <v>201</v>
      </c>
      <c r="G267" s="200"/>
      <c r="H267" s="204">
        <v>1</v>
      </c>
      <c r="I267" s="205"/>
      <c r="J267" s="200"/>
      <c r="K267" s="200"/>
      <c r="L267" s="206"/>
      <c r="M267" s="207"/>
      <c r="N267" s="208"/>
      <c r="O267" s="208"/>
      <c r="P267" s="208"/>
      <c r="Q267" s="208"/>
      <c r="R267" s="208"/>
      <c r="S267" s="208"/>
      <c r="T267" s="209"/>
      <c r="AT267" s="210" t="s">
        <v>160</v>
      </c>
      <c r="AU267" s="210" t="s">
        <v>85</v>
      </c>
      <c r="AV267" s="13" t="s">
        <v>85</v>
      </c>
      <c r="AW267" s="13" t="s">
        <v>37</v>
      </c>
      <c r="AX267" s="13" t="s">
        <v>75</v>
      </c>
      <c r="AY267" s="210" t="s">
        <v>143</v>
      </c>
    </row>
    <row r="268" spans="1:65" s="14" customFormat="1">
      <c r="B268" s="211"/>
      <c r="C268" s="212"/>
      <c r="D268" s="201" t="s">
        <v>160</v>
      </c>
      <c r="E268" s="213" t="s">
        <v>18</v>
      </c>
      <c r="F268" s="214" t="s">
        <v>166</v>
      </c>
      <c r="G268" s="212"/>
      <c r="H268" s="215">
        <v>4</v>
      </c>
      <c r="I268" s="216"/>
      <c r="J268" s="212"/>
      <c r="K268" s="212"/>
      <c r="L268" s="217"/>
      <c r="M268" s="218"/>
      <c r="N268" s="219"/>
      <c r="O268" s="219"/>
      <c r="P268" s="219"/>
      <c r="Q268" s="219"/>
      <c r="R268" s="219"/>
      <c r="S268" s="219"/>
      <c r="T268" s="220"/>
      <c r="AT268" s="221" t="s">
        <v>160</v>
      </c>
      <c r="AU268" s="221" t="s">
        <v>85</v>
      </c>
      <c r="AV268" s="14" t="s">
        <v>151</v>
      </c>
      <c r="AW268" s="14" t="s">
        <v>37</v>
      </c>
      <c r="AX268" s="14" t="s">
        <v>83</v>
      </c>
      <c r="AY268" s="221" t="s">
        <v>143</v>
      </c>
    </row>
    <row r="269" spans="1:65" s="2" customFormat="1" ht="55.5" customHeight="1">
      <c r="A269" s="34"/>
      <c r="B269" s="35"/>
      <c r="C269" s="173" t="s">
        <v>365</v>
      </c>
      <c r="D269" s="173" t="s">
        <v>146</v>
      </c>
      <c r="E269" s="174" t="s">
        <v>366</v>
      </c>
      <c r="F269" s="175" t="s">
        <v>367</v>
      </c>
      <c r="G269" s="176" t="s">
        <v>323</v>
      </c>
      <c r="H269" s="177">
        <v>0.35</v>
      </c>
      <c r="I269" s="178"/>
      <c r="J269" s="177">
        <f>ROUND((ROUND(I269,2))*(ROUND(H269,2)),2)</f>
        <v>0</v>
      </c>
      <c r="K269" s="175" t="s">
        <v>150</v>
      </c>
      <c r="L269" s="39"/>
      <c r="M269" s="179" t="s">
        <v>18</v>
      </c>
      <c r="N269" s="180" t="s">
        <v>46</v>
      </c>
      <c r="O269" s="64"/>
      <c r="P269" s="181">
        <f>O269*H269</f>
        <v>0</v>
      </c>
      <c r="Q269" s="181">
        <v>0</v>
      </c>
      <c r="R269" s="181">
        <f>Q269*H269</f>
        <v>0</v>
      </c>
      <c r="S269" s="181">
        <v>1.8</v>
      </c>
      <c r="T269" s="182">
        <f>S269*H269</f>
        <v>0.63</v>
      </c>
      <c r="U269" s="34"/>
      <c r="V269" s="34"/>
      <c r="W269" s="34"/>
      <c r="X269" s="34"/>
      <c r="Y269" s="34"/>
      <c r="Z269" s="34"/>
      <c r="AA269" s="34"/>
      <c r="AB269" s="34"/>
      <c r="AC269" s="34"/>
      <c r="AD269" s="34"/>
      <c r="AE269" s="34"/>
      <c r="AR269" s="183" t="s">
        <v>151</v>
      </c>
      <c r="AT269" s="183" t="s">
        <v>146</v>
      </c>
      <c r="AU269" s="183" t="s">
        <v>85</v>
      </c>
      <c r="AY269" s="17" t="s">
        <v>143</v>
      </c>
      <c r="BE269" s="184">
        <f>IF(N269="základní",J269,0)</f>
        <v>0</v>
      </c>
      <c r="BF269" s="184">
        <f>IF(N269="snížená",J269,0)</f>
        <v>0</v>
      </c>
      <c r="BG269" s="184">
        <f>IF(N269="zákl. přenesená",J269,0)</f>
        <v>0</v>
      </c>
      <c r="BH269" s="184">
        <f>IF(N269="sníž. přenesená",J269,0)</f>
        <v>0</v>
      </c>
      <c r="BI269" s="184">
        <f>IF(N269="nulová",J269,0)</f>
        <v>0</v>
      </c>
      <c r="BJ269" s="17" t="s">
        <v>83</v>
      </c>
      <c r="BK269" s="184">
        <f>ROUND((ROUND(I269,2))*(ROUND(H269,2)),2)</f>
        <v>0</v>
      </c>
      <c r="BL269" s="17" t="s">
        <v>151</v>
      </c>
      <c r="BM269" s="183" t="s">
        <v>368</v>
      </c>
    </row>
    <row r="270" spans="1:65" s="2" customFormat="1">
      <c r="A270" s="34"/>
      <c r="B270" s="35"/>
      <c r="C270" s="36"/>
      <c r="D270" s="185" t="s">
        <v>153</v>
      </c>
      <c r="E270" s="36"/>
      <c r="F270" s="186" t="s">
        <v>369</v>
      </c>
      <c r="G270" s="36"/>
      <c r="H270" s="36"/>
      <c r="I270" s="187"/>
      <c r="J270" s="36"/>
      <c r="K270" s="36"/>
      <c r="L270" s="39"/>
      <c r="M270" s="188"/>
      <c r="N270" s="189"/>
      <c r="O270" s="64"/>
      <c r="P270" s="64"/>
      <c r="Q270" s="64"/>
      <c r="R270" s="64"/>
      <c r="S270" s="64"/>
      <c r="T270" s="65"/>
      <c r="U270" s="34"/>
      <c r="V270" s="34"/>
      <c r="W270" s="34"/>
      <c r="X270" s="34"/>
      <c r="Y270" s="34"/>
      <c r="Z270" s="34"/>
      <c r="AA270" s="34"/>
      <c r="AB270" s="34"/>
      <c r="AC270" s="34"/>
      <c r="AD270" s="34"/>
      <c r="AE270" s="34"/>
      <c r="AT270" s="17" t="s">
        <v>153</v>
      </c>
      <c r="AU270" s="17" t="s">
        <v>85</v>
      </c>
    </row>
    <row r="271" spans="1:65" s="13" customFormat="1">
      <c r="B271" s="199"/>
      <c r="C271" s="200"/>
      <c r="D271" s="201" t="s">
        <v>160</v>
      </c>
      <c r="E271" s="202" t="s">
        <v>18</v>
      </c>
      <c r="F271" s="203" t="s">
        <v>370</v>
      </c>
      <c r="G271" s="200"/>
      <c r="H271" s="204">
        <v>0.35</v>
      </c>
      <c r="I271" s="205"/>
      <c r="J271" s="200"/>
      <c r="K271" s="200"/>
      <c r="L271" s="206"/>
      <c r="M271" s="207"/>
      <c r="N271" s="208"/>
      <c r="O271" s="208"/>
      <c r="P271" s="208"/>
      <c r="Q271" s="208"/>
      <c r="R271" s="208"/>
      <c r="S271" s="208"/>
      <c r="T271" s="209"/>
      <c r="AT271" s="210" t="s">
        <v>160</v>
      </c>
      <c r="AU271" s="210" t="s">
        <v>85</v>
      </c>
      <c r="AV271" s="13" t="s">
        <v>85</v>
      </c>
      <c r="AW271" s="13" t="s">
        <v>37</v>
      </c>
      <c r="AX271" s="13" t="s">
        <v>83</v>
      </c>
      <c r="AY271" s="210" t="s">
        <v>143</v>
      </c>
    </row>
    <row r="272" spans="1:65" s="2" customFormat="1" ht="44.25" customHeight="1">
      <c r="A272" s="34"/>
      <c r="B272" s="35"/>
      <c r="C272" s="173" t="s">
        <v>371</v>
      </c>
      <c r="D272" s="173" t="s">
        <v>146</v>
      </c>
      <c r="E272" s="174" t="s">
        <v>372</v>
      </c>
      <c r="F272" s="175" t="s">
        <v>373</v>
      </c>
      <c r="G272" s="176" t="s">
        <v>374</v>
      </c>
      <c r="H272" s="177">
        <v>1.8</v>
      </c>
      <c r="I272" s="178"/>
      <c r="J272" s="177">
        <f>ROUND((ROUND(I272,2))*(ROUND(H272,2)),2)</f>
        <v>0</v>
      </c>
      <c r="K272" s="175" t="s">
        <v>150</v>
      </c>
      <c r="L272" s="39"/>
      <c r="M272" s="179" t="s">
        <v>18</v>
      </c>
      <c r="N272" s="180" t="s">
        <v>46</v>
      </c>
      <c r="O272" s="64"/>
      <c r="P272" s="181">
        <f>O272*H272</f>
        <v>0</v>
      </c>
      <c r="Q272" s="181">
        <v>1.0499999999999999E-3</v>
      </c>
      <c r="R272" s="181">
        <f>Q272*H272</f>
        <v>1.89E-3</v>
      </c>
      <c r="S272" s="181">
        <v>6.1999999999999998E-3</v>
      </c>
      <c r="T272" s="182">
        <f>S272*H272</f>
        <v>1.116E-2</v>
      </c>
      <c r="U272" s="34"/>
      <c r="V272" s="34"/>
      <c r="W272" s="34"/>
      <c r="X272" s="34"/>
      <c r="Y272" s="34"/>
      <c r="Z272" s="34"/>
      <c r="AA272" s="34"/>
      <c r="AB272" s="34"/>
      <c r="AC272" s="34"/>
      <c r="AD272" s="34"/>
      <c r="AE272" s="34"/>
      <c r="AR272" s="183" t="s">
        <v>151</v>
      </c>
      <c r="AT272" s="183" t="s">
        <v>146</v>
      </c>
      <c r="AU272" s="183" t="s">
        <v>85</v>
      </c>
      <c r="AY272" s="17" t="s">
        <v>143</v>
      </c>
      <c r="BE272" s="184">
        <f>IF(N272="základní",J272,0)</f>
        <v>0</v>
      </c>
      <c r="BF272" s="184">
        <f>IF(N272="snížená",J272,0)</f>
        <v>0</v>
      </c>
      <c r="BG272" s="184">
        <f>IF(N272="zákl. přenesená",J272,0)</f>
        <v>0</v>
      </c>
      <c r="BH272" s="184">
        <f>IF(N272="sníž. přenesená",J272,0)</f>
        <v>0</v>
      </c>
      <c r="BI272" s="184">
        <f>IF(N272="nulová",J272,0)</f>
        <v>0</v>
      </c>
      <c r="BJ272" s="17" t="s">
        <v>83</v>
      </c>
      <c r="BK272" s="184">
        <f>ROUND((ROUND(I272,2))*(ROUND(H272,2)),2)</f>
        <v>0</v>
      </c>
      <c r="BL272" s="17" t="s">
        <v>151</v>
      </c>
      <c r="BM272" s="183" t="s">
        <v>375</v>
      </c>
    </row>
    <row r="273" spans="1:65" s="2" customFormat="1">
      <c r="A273" s="34"/>
      <c r="B273" s="35"/>
      <c r="C273" s="36"/>
      <c r="D273" s="185" t="s">
        <v>153</v>
      </c>
      <c r="E273" s="36"/>
      <c r="F273" s="186" t="s">
        <v>376</v>
      </c>
      <c r="G273" s="36"/>
      <c r="H273" s="36"/>
      <c r="I273" s="187"/>
      <c r="J273" s="36"/>
      <c r="K273" s="36"/>
      <c r="L273" s="39"/>
      <c r="M273" s="188"/>
      <c r="N273" s="189"/>
      <c r="O273" s="64"/>
      <c r="P273" s="64"/>
      <c r="Q273" s="64"/>
      <c r="R273" s="64"/>
      <c r="S273" s="64"/>
      <c r="T273" s="65"/>
      <c r="U273" s="34"/>
      <c r="V273" s="34"/>
      <c r="W273" s="34"/>
      <c r="X273" s="34"/>
      <c r="Y273" s="34"/>
      <c r="Z273" s="34"/>
      <c r="AA273" s="34"/>
      <c r="AB273" s="34"/>
      <c r="AC273" s="34"/>
      <c r="AD273" s="34"/>
      <c r="AE273" s="34"/>
      <c r="AT273" s="17" t="s">
        <v>153</v>
      </c>
      <c r="AU273" s="17" t="s">
        <v>85</v>
      </c>
    </row>
    <row r="274" spans="1:65" s="13" customFormat="1">
      <c r="B274" s="199"/>
      <c r="C274" s="200"/>
      <c r="D274" s="201" t="s">
        <v>160</v>
      </c>
      <c r="E274" s="202" t="s">
        <v>18</v>
      </c>
      <c r="F274" s="203" t="s">
        <v>377</v>
      </c>
      <c r="G274" s="200"/>
      <c r="H274" s="204">
        <v>0.3</v>
      </c>
      <c r="I274" s="205"/>
      <c r="J274" s="200"/>
      <c r="K274" s="200"/>
      <c r="L274" s="206"/>
      <c r="M274" s="207"/>
      <c r="N274" s="208"/>
      <c r="O274" s="208"/>
      <c r="P274" s="208"/>
      <c r="Q274" s="208"/>
      <c r="R274" s="208"/>
      <c r="S274" s="208"/>
      <c r="T274" s="209"/>
      <c r="AT274" s="210" t="s">
        <v>160</v>
      </c>
      <c r="AU274" s="210" t="s">
        <v>85</v>
      </c>
      <c r="AV274" s="13" t="s">
        <v>85</v>
      </c>
      <c r="AW274" s="13" t="s">
        <v>37</v>
      </c>
      <c r="AX274" s="13" t="s">
        <v>75</v>
      </c>
      <c r="AY274" s="210" t="s">
        <v>143</v>
      </c>
    </row>
    <row r="275" spans="1:65" s="13" customFormat="1">
      <c r="B275" s="199"/>
      <c r="C275" s="200"/>
      <c r="D275" s="201" t="s">
        <v>160</v>
      </c>
      <c r="E275" s="202" t="s">
        <v>18</v>
      </c>
      <c r="F275" s="203" t="s">
        <v>378</v>
      </c>
      <c r="G275" s="200"/>
      <c r="H275" s="204">
        <v>0.3</v>
      </c>
      <c r="I275" s="205"/>
      <c r="J275" s="200"/>
      <c r="K275" s="200"/>
      <c r="L275" s="206"/>
      <c r="M275" s="207"/>
      <c r="N275" s="208"/>
      <c r="O275" s="208"/>
      <c r="P275" s="208"/>
      <c r="Q275" s="208"/>
      <c r="R275" s="208"/>
      <c r="S275" s="208"/>
      <c r="T275" s="209"/>
      <c r="AT275" s="210" t="s">
        <v>160</v>
      </c>
      <c r="AU275" s="210" t="s">
        <v>85</v>
      </c>
      <c r="AV275" s="13" t="s">
        <v>85</v>
      </c>
      <c r="AW275" s="13" t="s">
        <v>37</v>
      </c>
      <c r="AX275" s="13" t="s">
        <v>75</v>
      </c>
      <c r="AY275" s="210" t="s">
        <v>143</v>
      </c>
    </row>
    <row r="276" spans="1:65" s="13" customFormat="1">
      <c r="B276" s="199"/>
      <c r="C276" s="200"/>
      <c r="D276" s="201" t="s">
        <v>160</v>
      </c>
      <c r="E276" s="202" t="s">
        <v>18</v>
      </c>
      <c r="F276" s="203" t="s">
        <v>379</v>
      </c>
      <c r="G276" s="200"/>
      <c r="H276" s="204">
        <v>0.3</v>
      </c>
      <c r="I276" s="205"/>
      <c r="J276" s="200"/>
      <c r="K276" s="200"/>
      <c r="L276" s="206"/>
      <c r="M276" s="207"/>
      <c r="N276" s="208"/>
      <c r="O276" s="208"/>
      <c r="P276" s="208"/>
      <c r="Q276" s="208"/>
      <c r="R276" s="208"/>
      <c r="S276" s="208"/>
      <c r="T276" s="209"/>
      <c r="AT276" s="210" t="s">
        <v>160</v>
      </c>
      <c r="AU276" s="210" t="s">
        <v>85</v>
      </c>
      <c r="AV276" s="13" t="s">
        <v>85</v>
      </c>
      <c r="AW276" s="13" t="s">
        <v>37</v>
      </c>
      <c r="AX276" s="13" t="s">
        <v>75</v>
      </c>
      <c r="AY276" s="210" t="s">
        <v>143</v>
      </c>
    </row>
    <row r="277" spans="1:65" s="13" customFormat="1">
      <c r="B277" s="199"/>
      <c r="C277" s="200"/>
      <c r="D277" s="201" t="s">
        <v>160</v>
      </c>
      <c r="E277" s="202" t="s">
        <v>18</v>
      </c>
      <c r="F277" s="203" t="s">
        <v>380</v>
      </c>
      <c r="G277" s="200"/>
      <c r="H277" s="204">
        <v>0.3</v>
      </c>
      <c r="I277" s="205"/>
      <c r="J277" s="200"/>
      <c r="K277" s="200"/>
      <c r="L277" s="206"/>
      <c r="M277" s="207"/>
      <c r="N277" s="208"/>
      <c r="O277" s="208"/>
      <c r="P277" s="208"/>
      <c r="Q277" s="208"/>
      <c r="R277" s="208"/>
      <c r="S277" s="208"/>
      <c r="T277" s="209"/>
      <c r="AT277" s="210" t="s">
        <v>160</v>
      </c>
      <c r="AU277" s="210" t="s">
        <v>85</v>
      </c>
      <c r="AV277" s="13" t="s">
        <v>85</v>
      </c>
      <c r="AW277" s="13" t="s">
        <v>37</v>
      </c>
      <c r="AX277" s="13" t="s">
        <v>75</v>
      </c>
      <c r="AY277" s="210" t="s">
        <v>143</v>
      </c>
    </row>
    <row r="278" spans="1:65" s="13" customFormat="1">
      <c r="B278" s="199"/>
      <c r="C278" s="200"/>
      <c r="D278" s="201" t="s">
        <v>160</v>
      </c>
      <c r="E278" s="202" t="s">
        <v>18</v>
      </c>
      <c r="F278" s="203" t="s">
        <v>381</v>
      </c>
      <c r="G278" s="200"/>
      <c r="H278" s="204">
        <v>0.3</v>
      </c>
      <c r="I278" s="205"/>
      <c r="J278" s="200"/>
      <c r="K278" s="200"/>
      <c r="L278" s="206"/>
      <c r="M278" s="207"/>
      <c r="N278" s="208"/>
      <c r="O278" s="208"/>
      <c r="P278" s="208"/>
      <c r="Q278" s="208"/>
      <c r="R278" s="208"/>
      <c r="S278" s="208"/>
      <c r="T278" s="209"/>
      <c r="AT278" s="210" t="s">
        <v>160</v>
      </c>
      <c r="AU278" s="210" t="s">
        <v>85</v>
      </c>
      <c r="AV278" s="13" t="s">
        <v>85</v>
      </c>
      <c r="AW278" s="13" t="s">
        <v>37</v>
      </c>
      <c r="AX278" s="13" t="s">
        <v>75</v>
      </c>
      <c r="AY278" s="210" t="s">
        <v>143</v>
      </c>
    </row>
    <row r="279" spans="1:65" s="13" customFormat="1">
      <c r="B279" s="199"/>
      <c r="C279" s="200"/>
      <c r="D279" s="201" t="s">
        <v>160</v>
      </c>
      <c r="E279" s="202" t="s">
        <v>18</v>
      </c>
      <c r="F279" s="203" t="s">
        <v>382</v>
      </c>
      <c r="G279" s="200"/>
      <c r="H279" s="204">
        <v>0.3</v>
      </c>
      <c r="I279" s="205"/>
      <c r="J279" s="200"/>
      <c r="K279" s="200"/>
      <c r="L279" s="206"/>
      <c r="M279" s="207"/>
      <c r="N279" s="208"/>
      <c r="O279" s="208"/>
      <c r="P279" s="208"/>
      <c r="Q279" s="208"/>
      <c r="R279" s="208"/>
      <c r="S279" s="208"/>
      <c r="T279" s="209"/>
      <c r="AT279" s="210" t="s">
        <v>160</v>
      </c>
      <c r="AU279" s="210" t="s">
        <v>85</v>
      </c>
      <c r="AV279" s="13" t="s">
        <v>85</v>
      </c>
      <c r="AW279" s="13" t="s">
        <v>37</v>
      </c>
      <c r="AX279" s="13" t="s">
        <v>75</v>
      </c>
      <c r="AY279" s="210" t="s">
        <v>143</v>
      </c>
    </row>
    <row r="280" spans="1:65" s="14" customFormat="1">
      <c r="B280" s="211"/>
      <c r="C280" s="212"/>
      <c r="D280" s="201" t="s">
        <v>160</v>
      </c>
      <c r="E280" s="213" t="s">
        <v>18</v>
      </c>
      <c r="F280" s="214" t="s">
        <v>166</v>
      </c>
      <c r="G280" s="212"/>
      <c r="H280" s="215">
        <v>1.8</v>
      </c>
      <c r="I280" s="216"/>
      <c r="J280" s="212"/>
      <c r="K280" s="212"/>
      <c r="L280" s="217"/>
      <c r="M280" s="218"/>
      <c r="N280" s="219"/>
      <c r="O280" s="219"/>
      <c r="P280" s="219"/>
      <c r="Q280" s="219"/>
      <c r="R280" s="219"/>
      <c r="S280" s="219"/>
      <c r="T280" s="220"/>
      <c r="AT280" s="221" t="s">
        <v>160</v>
      </c>
      <c r="AU280" s="221" t="s">
        <v>85</v>
      </c>
      <c r="AV280" s="14" t="s">
        <v>151</v>
      </c>
      <c r="AW280" s="14" t="s">
        <v>37</v>
      </c>
      <c r="AX280" s="14" t="s">
        <v>83</v>
      </c>
      <c r="AY280" s="221" t="s">
        <v>143</v>
      </c>
    </row>
    <row r="281" spans="1:65" s="2" customFormat="1" ht="44.25" customHeight="1">
      <c r="A281" s="34"/>
      <c r="B281" s="35"/>
      <c r="C281" s="173" t="s">
        <v>383</v>
      </c>
      <c r="D281" s="173" t="s">
        <v>146</v>
      </c>
      <c r="E281" s="174" t="s">
        <v>384</v>
      </c>
      <c r="F281" s="175" t="s">
        <v>385</v>
      </c>
      <c r="G281" s="176" t="s">
        <v>374</v>
      </c>
      <c r="H281" s="177">
        <v>0.6</v>
      </c>
      <c r="I281" s="178"/>
      <c r="J281" s="177">
        <f>ROUND((ROUND(I281,2))*(ROUND(H281,2)),2)</f>
        <v>0</v>
      </c>
      <c r="K281" s="175" t="s">
        <v>150</v>
      </c>
      <c r="L281" s="39"/>
      <c r="M281" s="179" t="s">
        <v>18</v>
      </c>
      <c r="N281" s="180" t="s">
        <v>46</v>
      </c>
      <c r="O281" s="64"/>
      <c r="P281" s="181">
        <f>O281*H281</f>
        <v>0</v>
      </c>
      <c r="Q281" s="181">
        <v>1.1299999999999999E-3</v>
      </c>
      <c r="R281" s="181">
        <f>Q281*H281</f>
        <v>6.7799999999999989E-4</v>
      </c>
      <c r="S281" s="181">
        <v>1.0999999999999999E-2</v>
      </c>
      <c r="T281" s="182">
        <f>S281*H281</f>
        <v>6.5999999999999991E-3</v>
      </c>
      <c r="U281" s="34"/>
      <c r="V281" s="34"/>
      <c r="W281" s="34"/>
      <c r="X281" s="34"/>
      <c r="Y281" s="34"/>
      <c r="Z281" s="34"/>
      <c r="AA281" s="34"/>
      <c r="AB281" s="34"/>
      <c r="AC281" s="34"/>
      <c r="AD281" s="34"/>
      <c r="AE281" s="34"/>
      <c r="AR281" s="183" t="s">
        <v>151</v>
      </c>
      <c r="AT281" s="183" t="s">
        <v>146</v>
      </c>
      <c r="AU281" s="183" t="s">
        <v>85</v>
      </c>
      <c r="AY281" s="17" t="s">
        <v>143</v>
      </c>
      <c r="BE281" s="184">
        <f>IF(N281="základní",J281,0)</f>
        <v>0</v>
      </c>
      <c r="BF281" s="184">
        <f>IF(N281="snížená",J281,0)</f>
        <v>0</v>
      </c>
      <c r="BG281" s="184">
        <f>IF(N281="zákl. přenesená",J281,0)</f>
        <v>0</v>
      </c>
      <c r="BH281" s="184">
        <f>IF(N281="sníž. přenesená",J281,0)</f>
        <v>0</v>
      </c>
      <c r="BI281" s="184">
        <f>IF(N281="nulová",J281,0)</f>
        <v>0</v>
      </c>
      <c r="BJ281" s="17" t="s">
        <v>83</v>
      </c>
      <c r="BK281" s="184">
        <f>ROUND((ROUND(I281,2))*(ROUND(H281,2)),2)</f>
        <v>0</v>
      </c>
      <c r="BL281" s="17" t="s">
        <v>151</v>
      </c>
      <c r="BM281" s="183" t="s">
        <v>386</v>
      </c>
    </row>
    <row r="282" spans="1:65" s="2" customFormat="1">
      <c r="A282" s="34"/>
      <c r="B282" s="35"/>
      <c r="C282" s="36"/>
      <c r="D282" s="185" t="s">
        <v>153</v>
      </c>
      <c r="E282" s="36"/>
      <c r="F282" s="186" t="s">
        <v>387</v>
      </c>
      <c r="G282" s="36"/>
      <c r="H282" s="36"/>
      <c r="I282" s="187"/>
      <c r="J282" s="36"/>
      <c r="K282" s="36"/>
      <c r="L282" s="39"/>
      <c r="M282" s="188"/>
      <c r="N282" s="189"/>
      <c r="O282" s="64"/>
      <c r="P282" s="64"/>
      <c r="Q282" s="64"/>
      <c r="R282" s="64"/>
      <c r="S282" s="64"/>
      <c r="T282" s="65"/>
      <c r="U282" s="34"/>
      <c r="V282" s="34"/>
      <c r="W282" s="34"/>
      <c r="X282" s="34"/>
      <c r="Y282" s="34"/>
      <c r="Z282" s="34"/>
      <c r="AA282" s="34"/>
      <c r="AB282" s="34"/>
      <c r="AC282" s="34"/>
      <c r="AD282" s="34"/>
      <c r="AE282" s="34"/>
      <c r="AT282" s="17" t="s">
        <v>153</v>
      </c>
      <c r="AU282" s="17" t="s">
        <v>85</v>
      </c>
    </row>
    <row r="283" spans="1:65" s="13" customFormat="1">
      <c r="B283" s="199"/>
      <c r="C283" s="200"/>
      <c r="D283" s="201" t="s">
        <v>160</v>
      </c>
      <c r="E283" s="202" t="s">
        <v>18</v>
      </c>
      <c r="F283" s="203" t="s">
        <v>388</v>
      </c>
      <c r="G283" s="200"/>
      <c r="H283" s="204">
        <v>0.6</v>
      </c>
      <c r="I283" s="205"/>
      <c r="J283" s="200"/>
      <c r="K283" s="200"/>
      <c r="L283" s="206"/>
      <c r="M283" s="207"/>
      <c r="N283" s="208"/>
      <c r="O283" s="208"/>
      <c r="P283" s="208"/>
      <c r="Q283" s="208"/>
      <c r="R283" s="208"/>
      <c r="S283" s="208"/>
      <c r="T283" s="209"/>
      <c r="AT283" s="210" t="s">
        <v>160</v>
      </c>
      <c r="AU283" s="210" t="s">
        <v>85</v>
      </c>
      <c r="AV283" s="13" t="s">
        <v>85</v>
      </c>
      <c r="AW283" s="13" t="s">
        <v>37</v>
      </c>
      <c r="AX283" s="13" t="s">
        <v>75</v>
      </c>
      <c r="AY283" s="210" t="s">
        <v>143</v>
      </c>
    </row>
    <row r="284" spans="1:65" s="14" customFormat="1">
      <c r="B284" s="211"/>
      <c r="C284" s="212"/>
      <c r="D284" s="201" t="s">
        <v>160</v>
      </c>
      <c r="E284" s="213" t="s">
        <v>18</v>
      </c>
      <c r="F284" s="214" t="s">
        <v>166</v>
      </c>
      <c r="G284" s="212"/>
      <c r="H284" s="215">
        <v>0.6</v>
      </c>
      <c r="I284" s="216"/>
      <c r="J284" s="212"/>
      <c r="K284" s="212"/>
      <c r="L284" s="217"/>
      <c r="M284" s="218"/>
      <c r="N284" s="219"/>
      <c r="O284" s="219"/>
      <c r="P284" s="219"/>
      <c r="Q284" s="219"/>
      <c r="R284" s="219"/>
      <c r="S284" s="219"/>
      <c r="T284" s="220"/>
      <c r="AT284" s="221" t="s">
        <v>160</v>
      </c>
      <c r="AU284" s="221" t="s">
        <v>85</v>
      </c>
      <c r="AV284" s="14" t="s">
        <v>151</v>
      </c>
      <c r="AW284" s="14" t="s">
        <v>37</v>
      </c>
      <c r="AX284" s="14" t="s">
        <v>83</v>
      </c>
      <c r="AY284" s="221" t="s">
        <v>143</v>
      </c>
    </row>
    <row r="285" spans="1:65" s="2" customFormat="1" ht="44.25" customHeight="1">
      <c r="A285" s="34"/>
      <c r="B285" s="35"/>
      <c r="C285" s="173" t="s">
        <v>389</v>
      </c>
      <c r="D285" s="173" t="s">
        <v>146</v>
      </c>
      <c r="E285" s="174" t="s">
        <v>390</v>
      </c>
      <c r="F285" s="175" t="s">
        <v>391</v>
      </c>
      <c r="G285" s="176" t="s">
        <v>374</v>
      </c>
      <c r="H285" s="177">
        <v>1.5</v>
      </c>
      <c r="I285" s="178"/>
      <c r="J285" s="177">
        <f>ROUND((ROUND(I285,2))*(ROUND(H285,2)),2)</f>
        <v>0</v>
      </c>
      <c r="K285" s="175" t="s">
        <v>150</v>
      </c>
      <c r="L285" s="39"/>
      <c r="M285" s="179" t="s">
        <v>18</v>
      </c>
      <c r="N285" s="180" t="s">
        <v>46</v>
      </c>
      <c r="O285" s="64"/>
      <c r="P285" s="181">
        <f>O285*H285</f>
        <v>0</v>
      </c>
      <c r="Q285" s="181">
        <v>1.23E-3</v>
      </c>
      <c r="R285" s="181">
        <f>Q285*H285</f>
        <v>1.8449999999999999E-3</v>
      </c>
      <c r="S285" s="181">
        <v>1.7000000000000001E-2</v>
      </c>
      <c r="T285" s="182">
        <f>S285*H285</f>
        <v>2.5500000000000002E-2</v>
      </c>
      <c r="U285" s="34"/>
      <c r="V285" s="34"/>
      <c r="W285" s="34"/>
      <c r="X285" s="34"/>
      <c r="Y285" s="34"/>
      <c r="Z285" s="34"/>
      <c r="AA285" s="34"/>
      <c r="AB285" s="34"/>
      <c r="AC285" s="34"/>
      <c r="AD285" s="34"/>
      <c r="AE285" s="34"/>
      <c r="AR285" s="183" t="s">
        <v>151</v>
      </c>
      <c r="AT285" s="183" t="s">
        <v>146</v>
      </c>
      <c r="AU285" s="183" t="s">
        <v>85</v>
      </c>
      <c r="AY285" s="17" t="s">
        <v>143</v>
      </c>
      <c r="BE285" s="184">
        <f>IF(N285="základní",J285,0)</f>
        <v>0</v>
      </c>
      <c r="BF285" s="184">
        <f>IF(N285="snížená",J285,0)</f>
        <v>0</v>
      </c>
      <c r="BG285" s="184">
        <f>IF(N285="zákl. přenesená",J285,0)</f>
        <v>0</v>
      </c>
      <c r="BH285" s="184">
        <f>IF(N285="sníž. přenesená",J285,0)</f>
        <v>0</v>
      </c>
      <c r="BI285" s="184">
        <f>IF(N285="nulová",J285,0)</f>
        <v>0</v>
      </c>
      <c r="BJ285" s="17" t="s">
        <v>83</v>
      </c>
      <c r="BK285" s="184">
        <f>ROUND((ROUND(I285,2))*(ROUND(H285,2)),2)</f>
        <v>0</v>
      </c>
      <c r="BL285" s="17" t="s">
        <v>151</v>
      </c>
      <c r="BM285" s="183" t="s">
        <v>392</v>
      </c>
    </row>
    <row r="286" spans="1:65" s="2" customFormat="1">
      <c r="A286" s="34"/>
      <c r="B286" s="35"/>
      <c r="C286" s="36"/>
      <c r="D286" s="185" t="s">
        <v>153</v>
      </c>
      <c r="E286" s="36"/>
      <c r="F286" s="186" t="s">
        <v>393</v>
      </c>
      <c r="G286" s="36"/>
      <c r="H286" s="36"/>
      <c r="I286" s="187"/>
      <c r="J286" s="36"/>
      <c r="K286" s="36"/>
      <c r="L286" s="39"/>
      <c r="M286" s="188"/>
      <c r="N286" s="189"/>
      <c r="O286" s="64"/>
      <c r="P286" s="64"/>
      <c r="Q286" s="64"/>
      <c r="R286" s="64"/>
      <c r="S286" s="64"/>
      <c r="T286" s="65"/>
      <c r="U286" s="34"/>
      <c r="V286" s="34"/>
      <c r="W286" s="34"/>
      <c r="X286" s="34"/>
      <c r="Y286" s="34"/>
      <c r="Z286" s="34"/>
      <c r="AA286" s="34"/>
      <c r="AB286" s="34"/>
      <c r="AC286" s="34"/>
      <c r="AD286" s="34"/>
      <c r="AE286" s="34"/>
      <c r="AT286" s="17" t="s">
        <v>153</v>
      </c>
      <c r="AU286" s="17" t="s">
        <v>85</v>
      </c>
    </row>
    <row r="287" spans="1:65" s="13" customFormat="1">
      <c r="B287" s="199"/>
      <c r="C287" s="200"/>
      <c r="D287" s="201" t="s">
        <v>160</v>
      </c>
      <c r="E287" s="202" t="s">
        <v>18</v>
      </c>
      <c r="F287" s="203" t="s">
        <v>377</v>
      </c>
      <c r="G287" s="200"/>
      <c r="H287" s="204">
        <v>0.3</v>
      </c>
      <c r="I287" s="205"/>
      <c r="J287" s="200"/>
      <c r="K287" s="200"/>
      <c r="L287" s="206"/>
      <c r="M287" s="207"/>
      <c r="N287" s="208"/>
      <c r="O287" s="208"/>
      <c r="P287" s="208"/>
      <c r="Q287" s="208"/>
      <c r="R287" s="208"/>
      <c r="S287" s="208"/>
      <c r="T287" s="209"/>
      <c r="AT287" s="210" t="s">
        <v>160</v>
      </c>
      <c r="AU287" s="210" t="s">
        <v>85</v>
      </c>
      <c r="AV287" s="13" t="s">
        <v>85</v>
      </c>
      <c r="AW287" s="13" t="s">
        <v>37</v>
      </c>
      <c r="AX287" s="13" t="s">
        <v>75</v>
      </c>
      <c r="AY287" s="210" t="s">
        <v>143</v>
      </c>
    </row>
    <row r="288" spans="1:65" s="13" customFormat="1">
      <c r="B288" s="199"/>
      <c r="C288" s="200"/>
      <c r="D288" s="201" t="s">
        <v>160</v>
      </c>
      <c r="E288" s="202" t="s">
        <v>18</v>
      </c>
      <c r="F288" s="203" t="s">
        <v>378</v>
      </c>
      <c r="G288" s="200"/>
      <c r="H288" s="204">
        <v>0.3</v>
      </c>
      <c r="I288" s="205"/>
      <c r="J288" s="200"/>
      <c r="K288" s="200"/>
      <c r="L288" s="206"/>
      <c r="M288" s="207"/>
      <c r="N288" s="208"/>
      <c r="O288" s="208"/>
      <c r="P288" s="208"/>
      <c r="Q288" s="208"/>
      <c r="R288" s="208"/>
      <c r="S288" s="208"/>
      <c r="T288" s="209"/>
      <c r="AT288" s="210" t="s">
        <v>160</v>
      </c>
      <c r="AU288" s="210" t="s">
        <v>85</v>
      </c>
      <c r="AV288" s="13" t="s">
        <v>85</v>
      </c>
      <c r="AW288" s="13" t="s">
        <v>37</v>
      </c>
      <c r="AX288" s="13" t="s">
        <v>75</v>
      </c>
      <c r="AY288" s="210" t="s">
        <v>143</v>
      </c>
    </row>
    <row r="289" spans="1:65" s="13" customFormat="1">
      <c r="B289" s="199"/>
      <c r="C289" s="200"/>
      <c r="D289" s="201" t="s">
        <v>160</v>
      </c>
      <c r="E289" s="202" t="s">
        <v>18</v>
      </c>
      <c r="F289" s="203" t="s">
        <v>379</v>
      </c>
      <c r="G289" s="200"/>
      <c r="H289" s="204">
        <v>0.3</v>
      </c>
      <c r="I289" s="205"/>
      <c r="J289" s="200"/>
      <c r="K289" s="200"/>
      <c r="L289" s="206"/>
      <c r="M289" s="207"/>
      <c r="N289" s="208"/>
      <c r="O289" s="208"/>
      <c r="P289" s="208"/>
      <c r="Q289" s="208"/>
      <c r="R289" s="208"/>
      <c r="S289" s="208"/>
      <c r="T289" s="209"/>
      <c r="AT289" s="210" t="s">
        <v>160</v>
      </c>
      <c r="AU289" s="210" t="s">
        <v>85</v>
      </c>
      <c r="AV289" s="13" t="s">
        <v>85</v>
      </c>
      <c r="AW289" s="13" t="s">
        <v>37</v>
      </c>
      <c r="AX289" s="13" t="s">
        <v>75</v>
      </c>
      <c r="AY289" s="210" t="s">
        <v>143</v>
      </c>
    </row>
    <row r="290" spans="1:65" s="13" customFormat="1">
      <c r="B290" s="199"/>
      <c r="C290" s="200"/>
      <c r="D290" s="201" t="s">
        <v>160</v>
      </c>
      <c r="E290" s="202" t="s">
        <v>18</v>
      </c>
      <c r="F290" s="203" t="s">
        <v>380</v>
      </c>
      <c r="G290" s="200"/>
      <c r="H290" s="204">
        <v>0.3</v>
      </c>
      <c r="I290" s="205"/>
      <c r="J290" s="200"/>
      <c r="K290" s="200"/>
      <c r="L290" s="206"/>
      <c r="M290" s="207"/>
      <c r="N290" s="208"/>
      <c r="O290" s="208"/>
      <c r="P290" s="208"/>
      <c r="Q290" s="208"/>
      <c r="R290" s="208"/>
      <c r="S290" s="208"/>
      <c r="T290" s="209"/>
      <c r="AT290" s="210" t="s">
        <v>160</v>
      </c>
      <c r="AU290" s="210" t="s">
        <v>85</v>
      </c>
      <c r="AV290" s="13" t="s">
        <v>85</v>
      </c>
      <c r="AW290" s="13" t="s">
        <v>37</v>
      </c>
      <c r="AX290" s="13" t="s">
        <v>75</v>
      </c>
      <c r="AY290" s="210" t="s">
        <v>143</v>
      </c>
    </row>
    <row r="291" spans="1:65" s="13" customFormat="1">
      <c r="B291" s="199"/>
      <c r="C291" s="200"/>
      <c r="D291" s="201" t="s">
        <v>160</v>
      </c>
      <c r="E291" s="202" t="s">
        <v>18</v>
      </c>
      <c r="F291" s="203" t="s">
        <v>381</v>
      </c>
      <c r="G291" s="200"/>
      <c r="H291" s="204">
        <v>0.3</v>
      </c>
      <c r="I291" s="205"/>
      <c r="J291" s="200"/>
      <c r="K291" s="200"/>
      <c r="L291" s="206"/>
      <c r="M291" s="207"/>
      <c r="N291" s="208"/>
      <c r="O291" s="208"/>
      <c r="P291" s="208"/>
      <c r="Q291" s="208"/>
      <c r="R291" s="208"/>
      <c r="S291" s="208"/>
      <c r="T291" s="209"/>
      <c r="AT291" s="210" t="s">
        <v>160</v>
      </c>
      <c r="AU291" s="210" t="s">
        <v>85</v>
      </c>
      <c r="AV291" s="13" t="s">
        <v>85</v>
      </c>
      <c r="AW291" s="13" t="s">
        <v>37</v>
      </c>
      <c r="AX291" s="13" t="s">
        <v>75</v>
      </c>
      <c r="AY291" s="210" t="s">
        <v>143</v>
      </c>
    </row>
    <row r="292" spans="1:65" s="14" customFormat="1">
      <c r="B292" s="211"/>
      <c r="C292" s="212"/>
      <c r="D292" s="201" t="s">
        <v>160</v>
      </c>
      <c r="E292" s="213" t="s">
        <v>18</v>
      </c>
      <c r="F292" s="214" t="s">
        <v>166</v>
      </c>
      <c r="G292" s="212"/>
      <c r="H292" s="215">
        <v>1.5</v>
      </c>
      <c r="I292" s="216"/>
      <c r="J292" s="212"/>
      <c r="K292" s="212"/>
      <c r="L292" s="217"/>
      <c r="M292" s="218"/>
      <c r="N292" s="219"/>
      <c r="O292" s="219"/>
      <c r="P292" s="219"/>
      <c r="Q292" s="219"/>
      <c r="R292" s="219"/>
      <c r="S292" s="219"/>
      <c r="T292" s="220"/>
      <c r="AT292" s="221" t="s">
        <v>160</v>
      </c>
      <c r="AU292" s="221" t="s">
        <v>85</v>
      </c>
      <c r="AV292" s="14" t="s">
        <v>151</v>
      </c>
      <c r="AW292" s="14" t="s">
        <v>37</v>
      </c>
      <c r="AX292" s="14" t="s">
        <v>83</v>
      </c>
      <c r="AY292" s="221" t="s">
        <v>143</v>
      </c>
    </row>
    <row r="293" spans="1:65" s="2" customFormat="1" ht="44.25" customHeight="1">
      <c r="A293" s="34"/>
      <c r="B293" s="35"/>
      <c r="C293" s="173" t="s">
        <v>394</v>
      </c>
      <c r="D293" s="173" t="s">
        <v>146</v>
      </c>
      <c r="E293" s="174" t="s">
        <v>395</v>
      </c>
      <c r="F293" s="175" t="s">
        <v>396</v>
      </c>
      <c r="G293" s="176" t="s">
        <v>374</v>
      </c>
      <c r="H293" s="177">
        <v>0.6</v>
      </c>
      <c r="I293" s="178"/>
      <c r="J293" s="177">
        <f>ROUND((ROUND(I293,2))*(ROUND(H293,2)),2)</f>
        <v>0</v>
      </c>
      <c r="K293" s="175" t="s">
        <v>150</v>
      </c>
      <c r="L293" s="39"/>
      <c r="M293" s="179" t="s">
        <v>18</v>
      </c>
      <c r="N293" s="180" t="s">
        <v>46</v>
      </c>
      <c r="O293" s="64"/>
      <c r="P293" s="181">
        <f>O293*H293</f>
        <v>0</v>
      </c>
      <c r="Q293" s="181">
        <v>1.32E-3</v>
      </c>
      <c r="R293" s="181">
        <f>Q293*H293</f>
        <v>7.9199999999999995E-4</v>
      </c>
      <c r="S293" s="181">
        <v>2.5000000000000001E-2</v>
      </c>
      <c r="T293" s="182">
        <f>S293*H293</f>
        <v>1.4999999999999999E-2</v>
      </c>
      <c r="U293" s="34"/>
      <c r="V293" s="34"/>
      <c r="W293" s="34"/>
      <c r="X293" s="34"/>
      <c r="Y293" s="34"/>
      <c r="Z293" s="34"/>
      <c r="AA293" s="34"/>
      <c r="AB293" s="34"/>
      <c r="AC293" s="34"/>
      <c r="AD293" s="34"/>
      <c r="AE293" s="34"/>
      <c r="AR293" s="183" t="s">
        <v>151</v>
      </c>
      <c r="AT293" s="183" t="s">
        <v>146</v>
      </c>
      <c r="AU293" s="183" t="s">
        <v>85</v>
      </c>
      <c r="AY293" s="17" t="s">
        <v>143</v>
      </c>
      <c r="BE293" s="184">
        <f>IF(N293="základní",J293,0)</f>
        <v>0</v>
      </c>
      <c r="BF293" s="184">
        <f>IF(N293="snížená",J293,0)</f>
        <v>0</v>
      </c>
      <c r="BG293" s="184">
        <f>IF(N293="zákl. přenesená",J293,0)</f>
        <v>0</v>
      </c>
      <c r="BH293" s="184">
        <f>IF(N293="sníž. přenesená",J293,0)</f>
        <v>0</v>
      </c>
      <c r="BI293" s="184">
        <f>IF(N293="nulová",J293,0)</f>
        <v>0</v>
      </c>
      <c r="BJ293" s="17" t="s">
        <v>83</v>
      </c>
      <c r="BK293" s="184">
        <f>ROUND((ROUND(I293,2))*(ROUND(H293,2)),2)</f>
        <v>0</v>
      </c>
      <c r="BL293" s="17" t="s">
        <v>151</v>
      </c>
      <c r="BM293" s="183" t="s">
        <v>397</v>
      </c>
    </row>
    <row r="294" spans="1:65" s="2" customFormat="1">
      <c r="A294" s="34"/>
      <c r="B294" s="35"/>
      <c r="C294" s="36"/>
      <c r="D294" s="185" t="s">
        <v>153</v>
      </c>
      <c r="E294" s="36"/>
      <c r="F294" s="186" t="s">
        <v>398</v>
      </c>
      <c r="G294" s="36"/>
      <c r="H294" s="36"/>
      <c r="I294" s="187"/>
      <c r="J294" s="36"/>
      <c r="K294" s="36"/>
      <c r="L294" s="39"/>
      <c r="M294" s="188"/>
      <c r="N294" s="189"/>
      <c r="O294" s="64"/>
      <c r="P294" s="64"/>
      <c r="Q294" s="64"/>
      <c r="R294" s="64"/>
      <c r="S294" s="64"/>
      <c r="T294" s="65"/>
      <c r="U294" s="34"/>
      <c r="V294" s="34"/>
      <c r="W294" s="34"/>
      <c r="X294" s="34"/>
      <c r="Y294" s="34"/>
      <c r="Z294" s="34"/>
      <c r="AA294" s="34"/>
      <c r="AB294" s="34"/>
      <c r="AC294" s="34"/>
      <c r="AD294" s="34"/>
      <c r="AE294" s="34"/>
      <c r="AT294" s="17" t="s">
        <v>153</v>
      </c>
      <c r="AU294" s="17" t="s">
        <v>85</v>
      </c>
    </row>
    <row r="295" spans="1:65" s="13" customFormat="1">
      <c r="B295" s="199"/>
      <c r="C295" s="200"/>
      <c r="D295" s="201" t="s">
        <v>160</v>
      </c>
      <c r="E295" s="202" t="s">
        <v>18</v>
      </c>
      <c r="F295" s="203" t="s">
        <v>377</v>
      </c>
      <c r="G295" s="200"/>
      <c r="H295" s="204">
        <v>0.3</v>
      </c>
      <c r="I295" s="205"/>
      <c r="J295" s="200"/>
      <c r="K295" s="200"/>
      <c r="L295" s="206"/>
      <c r="M295" s="207"/>
      <c r="N295" s="208"/>
      <c r="O295" s="208"/>
      <c r="P295" s="208"/>
      <c r="Q295" s="208"/>
      <c r="R295" s="208"/>
      <c r="S295" s="208"/>
      <c r="T295" s="209"/>
      <c r="AT295" s="210" t="s">
        <v>160</v>
      </c>
      <c r="AU295" s="210" t="s">
        <v>85</v>
      </c>
      <c r="AV295" s="13" t="s">
        <v>85</v>
      </c>
      <c r="AW295" s="13" t="s">
        <v>37</v>
      </c>
      <c r="AX295" s="13" t="s">
        <v>75</v>
      </c>
      <c r="AY295" s="210" t="s">
        <v>143</v>
      </c>
    </row>
    <row r="296" spans="1:65" s="13" customFormat="1">
      <c r="B296" s="199"/>
      <c r="C296" s="200"/>
      <c r="D296" s="201" t="s">
        <v>160</v>
      </c>
      <c r="E296" s="202" t="s">
        <v>18</v>
      </c>
      <c r="F296" s="203" t="s">
        <v>378</v>
      </c>
      <c r="G296" s="200"/>
      <c r="H296" s="204">
        <v>0.3</v>
      </c>
      <c r="I296" s="205"/>
      <c r="J296" s="200"/>
      <c r="K296" s="200"/>
      <c r="L296" s="206"/>
      <c r="M296" s="207"/>
      <c r="N296" s="208"/>
      <c r="O296" s="208"/>
      <c r="P296" s="208"/>
      <c r="Q296" s="208"/>
      <c r="R296" s="208"/>
      <c r="S296" s="208"/>
      <c r="T296" s="209"/>
      <c r="AT296" s="210" t="s">
        <v>160</v>
      </c>
      <c r="AU296" s="210" t="s">
        <v>85</v>
      </c>
      <c r="AV296" s="13" t="s">
        <v>85</v>
      </c>
      <c r="AW296" s="13" t="s">
        <v>37</v>
      </c>
      <c r="AX296" s="13" t="s">
        <v>75</v>
      </c>
      <c r="AY296" s="210" t="s">
        <v>143</v>
      </c>
    </row>
    <row r="297" spans="1:65" s="14" customFormat="1">
      <c r="B297" s="211"/>
      <c r="C297" s="212"/>
      <c r="D297" s="201" t="s">
        <v>160</v>
      </c>
      <c r="E297" s="213" t="s">
        <v>18</v>
      </c>
      <c r="F297" s="214" t="s">
        <v>166</v>
      </c>
      <c r="G297" s="212"/>
      <c r="H297" s="215">
        <v>0.6</v>
      </c>
      <c r="I297" s="216"/>
      <c r="J297" s="212"/>
      <c r="K297" s="212"/>
      <c r="L297" s="217"/>
      <c r="M297" s="218"/>
      <c r="N297" s="219"/>
      <c r="O297" s="219"/>
      <c r="P297" s="219"/>
      <c r="Q297" s="219"/>
      <c r="R297" s="219"/>
      <c r="S297" s="219"/>
      <c r="T297" s="220"/>
      <c r="AT297" s="221" t="s">
        <v>160</v>
      </c>
      <c r="AU297" s="221" t="s">
        <v>85</v>
      </c>
      <c r="AV297" s="14" t="s">
        <v>151</v>
      </c>
      <c r="AW297" s="14" t="s">
        <v>37</v>
      </c>
      <c r="AX297" s="14" t="s">
        <v>83</v>
      </c>
      <c r="AY297" s="221" t="s">
        <v>143</v>
      </c>
    </row>
    <row r="298" spans="1:65" s="2" customFormat="1" ht="44.25" customHeight="1">
      <c r="A298" s="34"/>
      <c r="B298" s="35"/>
      <c r="C298" s="173" t="s">
        <v>399</v>
      </c>
      <c r="D298" s="173" t="s">
        <v>146</v>
      </c>
      <c r="E298" s="174" t="s">
        <v>400</v>
      </c>
      <c r="F298" s="175" t="s">
        <v>401</v>
      </c>
      <c r="G298" s="176" t="s">
        <v>374</v>
      </c>
      <c r="H298" s="177">
        <v>0.9</v>
      </c>
      <c r="I298" s="178"/>
      <c r="J298" s="177">
        <f>ROUND((ROUND(I298,2))*(ROUND(H298,2)),2)</f>
        <v>0</v>
      </c>
      <c r="K298" s="175" t="s">
        <v>150</v>
      </c>
      <c r="L298" s="39"/>
      <c r="M298" s="179" t="s">
        <v>18</v>
      </c>
      <c r="N298" s="180" t="s">
        <v>46</v>
      </c>
      <c r="O298" s="64"/>
      <c r="P298" s="181">
        <f>O298*H298</f>
        <v>0</v>
      </c>
      <c r="Q298" s="181">
        <v>1.47E-3</v>
      </c>
      <c r="R298" s="181">
        <f>Q298*H298</f>
        <v>1.323E-3</v>
      </c>
      <c r="S298" s="181">
        <v>3.9E-2</v>
      </c>
      <c r="T298" s="182">
        <f>S298*H298</f>
        <v>3.5099999999999999E-2</v>
      </c>
      <c r="U298" s="34"/>
      <c r="V298" s="34"/>
      <c r="W298" s="34"/>
      <c r="X298" s="34"/>
      <c r="Y298" s="34"/>
      <c r="Z298" s="34"/>
      <c r="AA298" s="34"/>
      <c r="AB298" s="34"/>
      <c r="AC298" s="34"/>
      <c r="AD298" s="34"/>
      <c r="AE298" s="34"/>
      <c r="AR298" s="183" t="s">
        <v>151</v>
      </c>
      <c r="AT298" s="183" t="s">
        <v>146</v>
      </c>
      <c r="AU298" s="183" t="s">
        <v>85</v>
      </c>
      <c r="AY298" s="17" t="s">
        <v>143</v>
      </c>
      <c r="BE298" s="184">
        <f>IF(N298="základní",J298,0)</f>
        <v>0</v>
      </c>
      <c r="BF298" s="184">
        <f>IF(N298="snížená",J298,0)</f>
        <v>0</v>
      </c>
      <c r="BG298" s="184">
        <f>IF(N298="zákl. přenesená",J298,0)</f>
        <v>0</v>
      </c>
      <c r="BH298" s="184">
        <f>IF(N298="sníž. přenesená",J298,0)</f>
        <v>0</v>
      </c>
      <c r="BI298" s="184">
        <f>IF(N298="nulová",J298,0)</f>
        <v>0</v>
      </c>
      <c r="BJ298" s="17" t="s">
        <v>83</v>
      </c>
      <c r="BK298" s="184">
        <f>ROUND((ROUND(I298,2))*(ROUND(H298,2)),2)</f>
        <v>0</v>
      </c>
      <c r="BL298" s="17" t="s">
        <v>151</v>
      </c>
      <c r="BM298" s="183" t="s">
        <v>402</v>
      </c>
    </row>
    <row r="299" spans="1:65" s="2" customFormat="1">
      <c r="A299" s="34"/>
      <c r="B299" s="35"/>
      <c r="C299" s="36"/>
      <c r="D299" s="185" t="s">
        <v>153</v>
      </c>
      <c r="E299" s="36"/>
      <c r="F299" s="186" t="s">
        <v>403</v>
      </c>
      <c r="G299" s="36"/>
      <c r="H299" s="36"/>
      <c r="I299" s="187"/>
      <c r="J299" s="36"/>
      <c r="K299" s="36"/>
      <c r="L299" s="39"/>
      <c r="M299" s="188"/>
      <c r="N299" s="189"/>
      <c r="O299" s="64"/>
      <c r="P299" s="64"/>
      <c r="Q299" s="64"/>
      <c r="R299" s="64"/>
      <c r="S299" s="64"/>
      <c r="T299" s="65"/>
      <c r="U299" s="34"/>
      <c r="V299" s="34"/>
      <c r="W299" s="34"/>
      <c r="X299" s="34"/>
      <c r="Y299" s="34"/>
      <c r="Z299" s="34"/>
      <c r="AA299" s="34"/>
      <c r="AB299" s="34"/>
      <c r="AC299" s="34"/>
      <c r="AD299" s="34"/>
      <c r="AE299" s="34"/>
      <c r="AT299" s="17" t="s">
        <v>153</v>
      </c>
      <c r="AU299" s="17" t="s">
        <v>85</v>
      </c>
    </row>
    <row r="300" spans="1:65" s="13" customFormat="1">
      <c r="B300" s="199"/>
      <c r="C300" s="200"/>
      <c r="D300" s="201" t="s">
        <v>160</v>
      </c>
      <c r="E300" s="202" t="s">
        <v>18</v>
      </c>
      <c r="F300" s="203" t="s">
        <v>379</v>
      </c>
      <c r="G300" s="200"/>
      <c r="H300" s="204">
        <v>0.3</v>
      </c>
      <c r="I300" s="205"/>
      <c r="J300" s="200"/>
      <c r="K300" s="200"/>
      <c r="L300" s="206"/>
      <c r="M300" s="207"/>
      <c r="N300" s="208"/>
      <c r="O300" s="208"/>
      <c r="P300" s="208"/>
      <c r="Q300" s="208"/>
      <c r="R300" s="208"/>
      <c r="S300" s="208"/>
      <c r="T300" s="209"/>
      <c r="AT300" s="210" t="s">
        <v>160</v>
      </c>
      <c r="AU300" s="210" t="s">
        <v>85</v>
      </c>
      <c r="AV300" s="13" t="s">
        <v>85</v>
      </c>
      <c r="AW300" s="13" t="s">
        <v>37</v>
      </c>
      <c r="AX300" s="13" t="s">
        <v>75</v>
      </c>
      <c r="AY300" s="210" t="s">
        <v>143</v>
      </c>
    </row>
    <row r="301" spans="1:65" s="13" customFormat="1">
      <c r="B301" s="199"/>
      <c r="C301" s="200"/>
      <c r="D301" s="201" t="s">
        <v>160</v>
      </c>
      <c r="E301" s="202" t="s">
        <v>18</v>
      </c>
      <c r="F301" s="203" t="s">
        <v>380</v>
      </c>
      <c r="G301" s="200"/>
      <c r="H301" s="204">
        <v>0.3</v>
      </c>
      <c r="I301" s="205"/>
      <c r="J301" s="200"/>
      <c r="K301" s="200"/>
      <c r="L301" s="206"/>
      <c r="M301" s="207"/>
      <c r="N301" s="208"/>
      <c r="O301" s="208"/>
      <c r="P301" s="208"/>
      <c r="Q301" s="208"/>
      <c r="R301" s="208"/>
      <c r="S301" s="208"/>
      <c r="T301" s="209"/>
      <c r="AT301" s="210" t="s">
        <v>160</v>
      </c>
      <c r="AU301" s="210" t="s">
        <v>85</v>
      </c>
      <c r="AV301" s="13" t="s">
        <v>85</v>
      </c>
      <c r="AW301" s="13" t="s">
        <v>37</v>
      </c>
      <c r="AX301" s="13" t="s">
        <v>75</v>
      </c>
      <c r="AY301" s="210" t="s">
        <v>143</v>
      </c>
    </row>
    <row r="302" spans="1:65" s="13" customFormat="1">
      <c r="B302" s="199"/>
      <c r="C302" s="200"/>
      <c r="D302" s="201" t="s">
        <v>160</v>
      </c>
      <c r="E302" s="202" t="s">
        <v>18</v>
      </c>
      <c r="F302" s="203" t="s">
        <v>381</v>
      </c>
      <c r="G302" s="200"/>
      <c r="H302" s="204">
        <v>0.3</v>
      </c>
      <c r="I302" s="205"/>
      <c r="J302" s="200"/>
      <c r="K302" s="200"/>
      <c r="L302" s="206"/>
      <c r="M302" s="207"/>
      <c r="N302" s="208"/>
      <c r="O302" s="208"/>
      <c r="P302" s="208"/>
      <c r="Q302" s="208"/>
      <c r="R302" s="208"/>
      <c r="S302" s="208"/>
      <c r="T302" s="209"/>
      <c r="AT302" s="210" t="s">
        <v>160</v>
      </c>
      <c r="AU302" s="210" t="s">
        <v>85</v>
      </c>
      <c r="AV302" s="13" t="s">
        <v>85</v>
      </c>
      <c r="AW302" s="13" t="s">
        <v>37</v>
      </c>
      <c r="AX302" s="13" t="s">
        <v>75</v>
      </c>
      <c r="AY302" s="210" t="s">
        <v>143</v>
      </c>
    </row>
    <row r="303" spans="1:65" s="14" customFormat="1">
      <c r="B303" s="211"/>
      <c r="C303" s="212"/>
      <c r="D303" s="201" t="s">
        <v>160</v>
      </c>
      <c r="E303" s="213" t="s">
        <v>18</v>
      </c>
      <c r="F303" s="214" t="s">
        <v>166</v>
      </c>
      <c r="G303" s="212"/>
      <c r="H303" s="215">
        <v>0.9</v>
      </c>
      <c r="I303" s="216"/>
      <c r="J303" s="212"/>
      <c r="K303" s="212"/>
      <c r="L303" s="217"/>
      <c r="M303" s="218"/>
      <c r="N303" s="219"/>
      <c r="O303" s="219"/>
      <c r="P303" s="219"/>
      <c r="Q303" s="219"/>
      <c r="R303" s="219"/>
      <c r="S303" s="219"/>
      <c r="T303" s="220"/>
      <c r="AT303" s="221" t="s">
        <v>160</v>
      </c>
      <c r="AU303" s="221" t="s">
        <v>85</v>
      </c>
      <c r="AV303" s="14" t="s">
        <v>151</v>
      </c>
      <c r="AW303" s="14" t="s">
        <v>37</v>
      </c>
      <c r="AX303" s="14" t="s">
        <v>83</v>
      </c>
      <c r="AY303" s="221" t="s">
        <v>143</v>
      </c>
    </row>
    <row r="304" spans="1:65" s="2" customFormat="1" ht="37.9" customHeight="1">
      <c r="A304" s="34"/>
      <c r="B304" s="35"/>
      <c r="C304" s="173" t="s">
        <v>404</v>
      </c>
      <c r="D304" s="173" t="s">
        <v>146</v>
      </c>
      <c r="E304" s="174" t="s">
        <v>405</v>
      </c>
      <c r="F304" s="175" t="s">
        <v>406</v>
      </c>
      <c r="G304" s="176" t="s">
        <v>374</v>
      </c>
      <c r="H304" s="177">
        <v>11.2</v>
      </c>
      <c r="I304" s="178"/>
      <c r="J304" s="177">
        <f>ROUND((ROUND(I304,2))*(ROUND(H304,2)),2)</f>
        <v>0</v>
      </c>
      <c r="K304" s="175" t="s">
        <v>150</v>
      </c>
      <c r="L304" s="39"/>
      <c r="M304" s="179" t="s">
        <v>18</v>
      </c>
      <c r="N304" s="180" t="s">
        <v>46</v>
      </c>
      <c r="O304" s="64"/>
      <c r="P304" s="181">
        <f>O304*H304</f>
        <v>0</v>
      </c>
      <c r="Q304" s="181">
        <v>8.0000000000000007E-5</v>
      </c>
      <c r="R304" s="181">
        <f>Q304*H304</f>
        <v>8.9599999999999999E-4</v>
      </c>
      <c r="S304" s="181">
        <v>0</v>
      </c>
      <c r="T304" s="182">
        <f>S304*H304</f>
        <v>0</v>
      </c>
      <c r="U304" s="34"/>
      <c r="V304" s="34"/>
      <c r="W304" s="34"/>
      <c r="X304" s="34"/>
      <c r="Y304" s="34"/>
      <c r="Z304" s="34"/>
      <c r="AA304" s="34"/>
      <c r="AB304" s="34"/>
      <c r="AC304" s="34"/>
      <c r="AD304" s="34"/>
      <c r="AE304" s="34"/>
      <c r="AR304" s="183" t="s">
        <v>151</v>
      </c>
      <c r="AT304" s="183" t="s">
        <v>146</v>
      </c>
      <c r="AU304" s="183" t="s">
        <v>85</v>
      </c>
      <c r="AY304" s="17" t="s">
        <v>143</v>
      </c>
      <c r="BE304" s="184">
        <f>IF(N304="základní",J304,0)</f>
        <v>0</v>
      </c>
      <c r="BF304" s="184">
        <f>IF(N304="snížená",J304,0)</f>
        <v>0</v>
      </c>
      <c r="BG304" s="184">
        <f>IF(N304="zákl. přenesená",J304,0)</f>
        <v>0</v>
      </c>
      <c r="BH304" s="184">
        <f>IF(N304="sníž. přenesená",J304,0)</f>
        <v>0</v>
      </c>
      <c r="BI304" s="184">
        <f>IF(N304="nulová",J304,0)</f>
        <v>0</v>
      </c>
      <c r="BJ304" s="17" t="s">
        <v>83</v>
      </c>
      <c r="BK304" s="184">
        <f>ROUND((ROUND(I304,2))*(ROUND(H304,2)),2)</f>
        <v>0</v>
      </c>
      <c r="BL304" s="17" t="s">
        <v>151</v>
      </c>
      <c r="BM304" s="183" t="s">
        <v>407</v>
      </c>
    </row>
    <row r="305" spans="1:65" s="2" customFormat="1">
      <c r="A305" s="34"/>
      <c r="B305" s="35"/>
      <c r="C305" s="36"/>
      <c r="D305" s="185" t="s">
        <v>153</v>
      </c>
      <c r="E305" s="36"/>
      <c r="F305" s="186" t="s">
        <v>408</v>
      </c>
      <c r="G305" s="36"/>
      <c r="H305" s="36"/>
      <c r="I305" s="187"/>
      <c r="J305" s="36"/>
      <c r="K305" s="36"/>
      <c r="L305" s="39"/>
      <c r="M305" s="188"/>
      <c r="N305" s="189"/>
      <c r="O305" s="64"/>
      <c r="P305" s="64"/>
      <c r="Q305" s="64"/>
      <c r="R305" s="64"/>
      <c r="S305" s="64"/>
      <c r="T305" s="65"/>
      <c r="U305" s="34"/>
      <c r="V305" s="34"/>
      <c r="W305" s="34"/>
      <c r="X305" s="34"/>
      <c r="Y305" s="34"/>
      <c r="Z305" s="34"/>
      <c r="AA305" s="34"/>
      <c r="AB305" s="34"/>
      <c r="AC305" s="34"/>
      <c r="AD305" s="34"/>
      <c r="AE305" s="34"/>
      <c r="AT305" s="17" t="s">
        <v>153</v>
      </c>
      <c r="AU305" s="17" t="s">
        <v>85</v>
      </c>
    </row>
    <row r="306" spans="1:65" s="13" customFormat="1">
      <c r="B306" s="199"/>
      <c r="C306" s="200"/>
      <c r="D306" s="201" t="s">
        <v>160</v>
      </c>
      <c r="E306" s="202" t="s">
        <v>18</v>
      </c>
      <c r="F306" s="203" t="s">
        <v>409</v>
      </c>
      <c r="G306" s="200"/>
      <c r="H306" s="204">
        <v>1.8</v>
      </c>
      <c r="I306" s="205"/>
      <c r="J306" s="200"/>
      <c r="K306" s="200"/>
      <c r="L306" s="206"/>
      <c r="M306" s="207"/>
      <c r="N306" s="208"/>
      <c r="O306" s="208"/>
      <c r="P306" s="208"/>
      <c r="Q306" s="208"/>
      <c r="R306" s="208"/>
      <c r="S306" s="208"/>
      <c r="T306" s="209"/>
      <c r="AT306" s="210" t="s">
        <v>160</v>
      </c>
      <c r="AU306" s="210" t="s">
        <v>85</v>
      </c>
      <c r="AV306" s="13" t="s">
        <v>85</v>
      </c>
      <c r="AW306" s="13" t="s">
        <v>37</v>
      </c>
      <c r="AX306" s="13" t="s">
        <v>75</v>
      </c>
      <c r="AY306" s="210" t="s">
        <v>143</v>
      </c>
    </row>
    <row r="307" spans="1:65" s="13" customFormat="1">
      <c r="B307" s="199"/>
      <c r="C307" s="200"/>
      <c r="D307" s="201" t="s">
        <v>160</v>
      </c>
      <c r="E307" s="202" t="s">
        <v>18</v>
      </c>
      <c r="F307" s="203" t="s">
        <v>410</v>
      </c>
      <c r="G307" s="200"/>
      <c r="H307" s="204">
        <v>1.8</v>
      </c>
      <c r="I307" s="205"/>
      <c r="J307" s="200"/>
      <c r="K307" s="200"/>
      <c r="L307" s="206"/>
      <c r="M307" s="207"/>
      <c r="N307" s="208"/>
      <c r="O307" s="208"/>
      <c r="P307" s="208"/>
      <c r="Q307" s="208"/>
      <c r="R307" s="208"/>
      <c r="S307" s="208"/>
      <c r="T307" s="209"/>
      <c r="AT307" s="210" t="s">
        <v>160</v>
      </c>
      <c r="AU307" s="210" t="s">
        <v>85</v>
      </c>
      <c r="AV307" s="13" t="s">
        <v>85</v>
      </c>
      <c r="AW307" s="13" t="s">
        <v>37</v>
      </c>
      <c r="AX307" s="13" t="s">
        <v>75</v>
      </c>
      <c r="AY307" s="210" t="s">
        <v>143</v>
      </c>
    </row>
    <row r="308" spans="1:65" s="13" customFormat="1">
      <c r="B308" s="199"/>
      <c r="C308" s="200"/>
      <c r="D308" s="201" t="s">
        <v>160</v>
      </c>
      <c r="E308" s="202" t="s">
        <v>18</v>
      </c>
      <c r="F308" s="203" t="s">
        <v>411</v>
      </c>
      <c r="G308" s="200"/>
      <c r="H308" s="204">
        <v>1.8</v>
      </c>
      <c r="I308" s="205"/>
      <c r="J308" s="200"/>
      <c r="K308" s="200"/>
      <c r="L308" s="206"/>
      <c r="M308" s="207"/>
      <c r="N308" s="208"/>
      <c r="O308" s="208"/>
      <c r="P308" s="208"/>
      <c r="Q308" s="208"/>
      <c r="R308" s="208"/>
      <c r="S308" s="208"/>
      <c r="T308" s="209"/>
      <c r="AT308" s="210" t="s">
        <v>160</v>
      </c>
      <c r="AU308" s="210" t="s">
        <v>85</v>
      </c>
      <c r="AV308" s="13" t="s">
        <v>85</v>
      </c>
      <c r="AW308" s="13" t="s">
        <v>37</v>
      </c>
      <c r="AX308" s="13" t="s">
        <v>75</v>
      </c>
      <c r="AY308" s="210" t="s">
        <v>143</v>
      </c>
    </row>
    <row r="309" spans="1:65" s="13" customFormat="1">
      <c r="B309" s="199"/>
      <c r="C309" s="200"/>
      <c r="D309" s="201" t="s">
        <v>160</v>
      </c>
      <c r="E309" s="202" t="s">
        <v>18</v>
      </c>
      <c r="F309" s="203" t="s">
        <v>412</v>
      </c>
      <c r="G309" s="200"/>
      <c r="H309" s="204">
        <v>1.8</v>
      </c>
      <c r="I309" s="205"/>
      <c r="J309" s="200"/>
      <c r="K309" s="200"/>
      <c r="L309" s="206"/>
      <c r="M309" s="207"/>
      <c r="N309" s="208"/>
      <c r="O309" s="208"/>
      <c r="P309" s="208"/>
      <c r="Q309" s="208"/>
      <c r="R309" s="208"/>
      <c r="S309" s="208"/>
      <c r="T309" s="209"/>
      <c r="AT309" s="210" t="s">
        <v>160</v>
      </c>
      <c r="AU309" s="210" t="s">
        <v>85</v>
      </c>
      <c r="AV309" s="13" t="s">
        <v>85</v>
      </c>
      <c r="AW309" s="13" t="s">
        <v>37</v>
      </c>
      <c r="AX309" s="13" t="s">
        <v>75</v>
      </c>
      <c r="AY309" s="210" t="s">
        <v>143</v>
      </c>
    </row>
    <row r="310" spans="1:65" s="13" customFormat="1">
      <c r="B310" s="199"/>
      <c r="C310" s="200"/>
      <c r="D310" s="201" t="s">
        <v>160</v>
      </c>
      <c r="E310" s="202" t="s">
        <v>18</v>
      </c>
      <c r="F310" s="203" t="s">
        <v>413</v>
      </c>
      <c r="G310" s="200"/>
      <c r="H310" s="204">
        <v>4</v>
      </c>
      <c r="I310" s="205"/>
      <c r="J310" s="200"/>
      <c r="K310" s="200"/>
      <c r="L310" s="206"/>
      <c r="M310" s="207"/>
      <c r="N310" s="208"/>
      <c r="O310" s="208"/>
      <c r="P310" s="208"/>
      <c r="Q310" s="208"/>
      <c r="R310" s="208"/>
      <c r="S310" s="208"/>
      <c r="T310" s="209"/>
      <c r="AT310" s="210" t="s">
        <v>160</v>
      </c>
      <c r="AU310" s="210" t="s">
        <v>85</v>
      </c>
      <c r="AV310" s="13" t="s">
        <v>85</v>
      </c>
      <c r="AW310" s="13" t="s">
        <v>37</v>
      </c>
      <c r="AX310" s="13" t="s">
        <v>75</v>
      </c>
      <c r="AY310" s="210" t="s">
        <v>143</v>
      </c>
    </row>
    <row r="311" spans="1:65" s="14" customFormat="1">
      <c r="B311" s="211"/>
      <c r="C311" s="212"/>
      <c r="D311" s="201" t="s">
        <v>160</v>
      </c>
      <c r="E311" s="213" t="s">
        <v>18</v>
      </c>
      <c r="F311" s="214" t="s">
        <v>166</v>
      </c>
      <c r="G311" s="212"/>
      <c r="H311" s="215">
        <v>11.2</v>
      </c>
      <c r="I311" s="216"/>
      <c r="J311" s="212"/>
      <c r="K311" s="212"/>
      <c r="L311" s="217"/>
      <c r="M311" s="218"/>
      <c r="N311" s="219"/>
      <c r="O311" s="219"/>
      <c r="P311" s="219"/>
      <c r="Q311" s="219"/>
      <c r="R311" s="219"/>
      <c r="S311" s="219"/>
      <c r="T311" s="220"/>
      <c r="AT311" s="221" t="s">
        <v>160</v>
      </c>
      <c r="AU311" s="221" t="s">
        <v>85</v>
      </c>
      <c r="AV311" s="14" t="s">
        <v>151</v>
      </c>
      <c r="AW311" s="14" t="s">
        <v>37</v>
      </c>
      <c r="AX311" s="14" t="s">
        <v>83</v>
      </c>
      <c r="AY311" s="221" t="s">
        <v>143</v>
      </c>
    </row>
    <row r="312" spans="1:65" s="2" customFormat="1" ht="37.9" customHeight="1">
      <c r="A312" s="34"/>
      <c r="B312" s="35"/>
      <c r="C312" s="173" t="s">
        <v>414</v>
      </c>
      <c r="D312" s="173" t="s">
        <v>146</v>
      </c>
      <c r="E312" s="174" t="s">
        <v>415</v>
      </c>
      <c r="F312" s="175" t="s">
        <v>416</v>
      </c>
      <c r="G312" s="176" t="s">
        <v>206</v>
      </c>
      <c r="H312" s="177">
        <v>12</v>
      </c>
      <c r="I312" s="178"/>
      <c r="J312" s="177">
        <f>ROUND((ROUND(I312,2))*(ROUND(H312,2)),2)</f>
        <v>0</v>
      </c>
      <c r="K312" s="175" t="s">
        <v>150</v>
      </c>
      <c r="L312" s="39"/>
      <c r="M312" s="179" t="s">
        <v>18</v>
      </c>
      <c r="N312" s="180" t="s">
        <v>46</v>
      </c>
      <c r="O312" s="64"/>
      <c r="P312" s="181">
        <f>O312*H312</f>
        <v>0</v>
      </c>
      <c r="Q312" s="181">
        <v>8.8000000000000003E-4</v>
      </c>
      <c r="R312" s="181">
        <f>Q312*H312</f>
        <v>1.056E-2</v>
      </c>
      <c r="S312" s="181">
        <v>0</v>
      </c>
      <c r="T312" s="182">
        <f>S312*H312</f>
        <v>0</v>
      </c>
      <c r="U312" s="34"/>
      <c r="V312" s="34"/>
      <c r="W312" s="34"/>
      <c r="X312" s="34"/>
      <c r="Y312" s="34"/>
      <c r="Z312" s="34"/>
      <c r="AA312" s="34"/>
      <c r="AB312" s="34"/>
      <c r="AC312" s="34"/>
      <c r="AD312" s="34"/>
      <c r="AE312" s="34"/>
      <c r="AR312" s="183" t="s">
        <v>151</v>
      </c>
      <c r="AT312" s="183" t="s">
        <v>146</v>
      </c>
      <c r="AU312" s="183" t="s">
        <v>85</v>
      </c>
      <c r="AY312" s="17" t="s">
        <v>143</v>
      </c>
      <c r="BE312" s="184">
        <f>IF(N312="základní",J312,0)</f>
        <v>0</v>
      </c>
      <c r="BF312" s="184">
        <f>IF(N312="snížená",J312,0)</f>
        <v>0</v>
      </c>
      <c r="BG312" s="184">
        <f>IF(N312="zákl. přenesená",J312,0)</f>
        <v>0</v>
      </c>
      <c r="BH312" s="184">
        <f>IF(N312="sníž. přenesená",J312,0)</f>
        <v>0</v>
      </c>
      <c r="BI312" s="184">
        <f>IF(N312="nulová",J312,0)</f>
        <v>0</v>
      </c>
      <c r="BJ312" s="17" t="s">
        <v>83</v>
      </c>
      <c r="BK312" s="184">
        <f>ROUND((ROUND(I312,2))*(ROUND(H312,2)),2)</f>
        <v>0</v>
      </c>
      <c r="BL312" s="17" t="s">
        <v>151</v>
      </c>
      <c r="BM312" s="183" t="s">
        <v>417</v>
      </c>
    </row>
    <row r="313" spans="1:65" s="2" customFormat="1">
      <c r="A313" s="34"/>
      <c r="B313" s="35"/>
      <c r="C313" s="36"/>
      <c r="D313" s="185" t="s">
        <v>153</v>
      </c>
      <c r="E313" s="36"/>
      <c r="F313" s="186" t="s">
        <v>418</v>
      </c>
      <c r="G313" s="36"/>
      <c r="H313" s="36"/>
      <c r="I313" s="187"/>
      <c r="J313" s="36"/>
      <c r="K313" s="36"/>
      <c r="L313" s="39"/>
      <c r="M313" s="188"/>
      <c r="N313" s="189"/>
      <c r="O313" s="64"/>
      <c r="P313" s="64"/>
      <c r="Q313" s="64"/>
      <c r="R313" s="64"/>
      <c r="S313" s="64"/>
      <c r="T313" s="65"/>
      <c r="U313" s="34"/>
      <c r="V313" s="34"/>
      <c r="W313" s="34"/>
      <c r="X313" s="34"/>
      <c r="Y313" s="34"/>
      <c r="Z313" s="34"/>
      <c r="AA313" s="34"/>
      <c r="AB313" s="34"/>
      <c r="AC313" s="34"/>
      <c r="AD313" s="34"/>
      <c r="AE313" s="34"/>
      <c r="AT313" s="17" t="s">
        <v>153</v>
      </c>
      <c r="AU313" s="17" t="s">
        <v>85</v>
      </c>
    </row>
    <row r="314" spans="1:65" s="2" customFormat="1" ht="37.9" customHeight="1">
      <c r="A314" s="34"/>
      <c r="B314" s="35"/>
      <c r="C314" s="173" t="s">
        <v>419</v>
      </c>
      <c r="D314" s="173" t="s">
        <v>146</v>
      </c>
      <c r="E314" s="174" t="s">
        <v>420</v>
      </c>
      <c r="F314" s="175" t="s">
        <v>421</v>
      </c>
      <c r="G314" s="176" t="s">
        <v>206</v>
      </c>
      <c r="H314" s="177">
        <v>12</v>
      </c>
      <c r="I314" s="178"/>
      <c r="J314" s="177">
        <f>ROUND((ROUND(I314,2))*(ROUND(H314,2)),2)</f>
        <v>0</v>
      </c>
      <c r="K314" s="175" t="s">
        <v>150</v>
      </c>
      <c r="L314" s="39"/>
      <c r="M314" s="179" t="s">
        <v>18</v>
      </c>
      <c r="N314" s="180" t="s">
        <v>46</v>
      </c>
      <c r="O314" s="64"/>
      <c r="P314" s="181">
        <f>O314*H314</f>
        <v>0</v>
      </c>
      <c r="Q314" s="181">
        <v>0</v>
      </c>
      <c r="R314" s="181">
        <f>Q314*H314</f>
        <v>0</v>
      </c>
      <c r="S314" s="181">
        <v>0</v>
      </c>
      <c r="T314" s="182">
        <f>S314*H314</f>
        <v>0</v>
      </c>
      <c r="U314" s="34"/>
      <c r="V314" s="34"/>
      <c r="W314" s="34"/>
      <c r="X314" s="34"/>
      <c r="Y314" s="34"/>
      <c r="Z314" s="34"/>
      <c r="AA314" s="34"/>
      <c r="AB314" s="34"/>
      <c r="AC314" s="34"/>
      <c r="AD314" s="34"/>
      <c r="AE314" s="34"/>
      <c r="AR314" s="183" t="s">
        <v>151</v>
      </c>
      <c r="AT314" s="183" t="s">
        <v>146</v>
      </c>
      <c r="AU314" s="183" t="s">
        <v>85</v>
      </c>
      <c r="AY314" s="17" t="s">
        <v>143</v>
      </c>
      <c r="BE314" s="184">
        <f>IF(N314="základní",J314,0)</f>
        <v>0</v>
      </c>
      <c r="BF314" s="184">
        <f>IF(N314="snížená",J314,0)</f>
        <v>0</v>
      </c>
      <c r="BG314" s="184">
        <f>IF(N314="zákl. přenesená",J314,0)</f>
        <v>0</v>
      </c>
      <c r="BH314" s="184">
        <f>IF(N314="sníž. přenesená",J314,0)</f>
        <v>0</v>
      </c>
      <c r="BI314" s="184">
        <f>IF(N314="nulová",J314,0)</f>
        <v>0</v>
      </c>
      <c r="BJ314" s="17" t="s">
        <v>83</v>
      </c>
      <c r="BK314" s="184">
        <f>ROUND((ROUND(I314,2))*(ROUND(H314,2)),2)</f>
        <v>0</v>
      </c>
      <c r="BL314" s="17" t="s">
        <v>151</v>
      </c>
      <c r="BM314" s="183" t="s">
        <v>422</v>
      </c>
    </row>
    <row r="315" spans="1:65" s="2" customFormat="1">
      <c r="A315" s="34"/>
      <c r="B315" s="35"/>
      <c r="C315" s="36"/>
      <c r="D315" s="185" t="s">
        <v>153</v>
      </c>
      <c r="E315" s="36"/>
      <c r="F315" s="186" t="s">
        <v>423</v>
      </c>
      <c r="G315" s="36"/>
      <c r="H315" s="36"/>
      <c r="I315" s="187"/>
      <c r="J315" s="36"/>
      <c r="K315" s="36"/>
      <c r="L315" s="39"/>
      <c r="M315" s="188"/>
      <c r="N315" s="189"/>
      <c r="O315" s="64"/>
      <c r="P315" s="64"/>
      <c r="Q315" s="64"/>
      <c r="R315" s="64"/>
      <c r="S315" s="64"/>
      <c r="T315" s="65"/>
      <c r="U315" s="34"/>
      <c r="V315" s="34"/>
      <c r="W315" s="34"/>
      <c r="X315" s="34"/>
      <c r="Y315" s="34"/>
      <c r="Z315" s="34"/>
      <c r="AA315" s="34"/>
      <c r="AB315" s="34"/>
      <c r="AC315" s="34"/>
      <c r="AD315" s="34"/>
      <c r="AE315" s="34"/>
      <c r="AT315" s="17" t="s">
        <v>153</v>
      </c>
      <c r="AU315" s="17" t="s">
        <v>85</v>
      </c>
    </row>
    <row r="316" spans="1:65" s="12" customFormat="1" ht="22.9" customHeight="1">
      <c r="B316" s="157"/>
      <c r="C316" s="158"/>
      <c r="D316" s="159" t="s">
        <v>74</v>
      </c>
      <c r="E316" s="171" t="s">
        <v>424</v>
      </c>
      <c r="F316" s="171" t="s">
        <v>425</v>
      </c>
      <c r="G316" s="158"/>
      <c r="H316" s="158"/>
      <c r="I316" s="161"/>
      <c r="J316" s="172">
        <f>BK316</f>
        <v>0</v>
      </c>
      <c r="K316" s="158"/>
      <c r="L316" s="163"/>
      <c r="M316" s="164"/>
      <c r="N316" s="165"/>
      <c r="O316" s="165"/>
      <c r="P316" s="166">
        <f>SUM(P317:P327)</f>
        <v>0</v>
      </c>
      <c r="Q316" s="165"/>
      <c r="R316" s="166">
        <f>SUM(R317:R327)</f>
        <v>0</v>
      </c>
      <c r="S316" s="165"/>
      <c r="T316" s="167">
        <f>SUM(T317:T327)</f>
        <v>0</v>
      </c>
      <c r="AR316" s="168" t="s">
        <v>83</v>
      </c>
      <c r="AT316" s="169" t="s">
        <v>74</v>
      </c>
      <c r="AU316" s="169" t="s">
        <v>83</v>
      </c>
      <c r="AY316" s="168" t="s">
        <v>143</v>
      </c>
      <c r="BK316" s="170">
        <f>SUM(BK317:BK327)</f>
        <v>0</v>
      </c>
    </row>
    <row r="317" spans="1:65" s="2" customFormat="1" ht="37.9" customHeight="1">
      <c r="A317" s="34"/>
      <c r="B317" s="35"/>
      <c r="C317" s="173" t="s">
        <v>426</v>
      </c>
      <c r="D317" s="173" t="s">
        <v>146</v>
      </c>
      <c r="E317" s="174" t="s">
        <v>427</v>
      </c>
      <c r="F317" s="175" t="s">
        <v>428</v>
      </c>
      <c r="G317" s="176" t="s">
        <v>149</v>
      </c>
      <c r="H317" s="177">
        <v>13.39</v>
      </c>
      <c r="I317" s="178"/>
      <c r="J317" s="177">
        <f>ROUND((ROUND(I317,2))*(ROUND(H317,2)),2)</f>
        <v>0</v>
      </c>
      <c r="K317" s="175" t="s">
        <v>150</v>
      </c>
      <c r="L317" s="39"/>
      <c r="M317" s="179" t="s">
        <v>18</v>
      </c>
      <c r="N317" s="180" t="s">
        <v>46</v>
      </c>
      <c r="O317" s="64"/>
      <c r="P317" s="181">
        <f>O317*H317</f>
        <v>0</v>
      </c>
      <c r="Q317" s="181">
        <v>0</v>
      </c>
      <c r="R317" s="181">
        <f>Q317*H317</f>
        <v>0</v>
      </c>
      <c r="S317" s="181">
        <v>0</v>
      </c>
      <c r="T317" s="182">
        <f>S317*H317</f>
        <v>0</v>
      </c>
      <c r="U317" s="34"/>
      <c r="V317" s="34"/>
      <c r="W317" s="34"/>
      <c r="X317" s="34"/>
      <c r="Y317" s="34"/>
      <c r="Z317" s="34"/>
      <c r="AA317" s="34"/>
      <c r="AB317" s="34"/>
      <c r="AC317" s="34"/>
      <c r="AD317" s="34"/>
      <c r="AE317" s="34"/>
      <c r="AR317" s="183" t="s">
        <v>151</v>
      </c>
      <c r="AT317" s="183" t="s">
        <v>146</v>
      </c>
      <c r="AU317" s="183" t="s">
        <v>85</v>
      </c>
      <c r="AY317" s="17" t="s">
        <v>143</v>
      </c>
      <c r="BE317" s="184">
        <f>IF(N317="základní",J317,0)</f>
        <v>0</v>
      </c>
      <c r="BF317" s="184">
        <f>IF(N317="snížená",J317,0)</f>
        <v>0</v>
      </c>
      <c r="BG317" s="184">
        <f>IF(N317="zákl. přenesená",J317,0)</f>
        <v>0</v>
      </c>
      <c r="BH317" s="184">
        <f>IF(N317="sníž. přenesená",J317,0)</f>
        <v>0</v>
      </c>
      <c r="BI317" s="184">
        <f>IF(N317="nulová",J317,0)</f>
        <v>0</v>
      </c>
      <c r="BJ317" s="17" t="s">
        <v>83</v>
      </c>
      <c r="BK317" s="184">
        <f>ROUND((ROUND(I317,2))*(ROUND(H317,2)),2)</f>
        <v>0</v>
      </c>
      <c r="BL317" s="17" t="s">
        <v>151</v>
      </c>
      <c r="BM317" s="183" t="s">
        <v>429</v>
      </c>
    </row>
    <row r="318" spans="1:65" s="2" customFormat="1">
      <c r="A318" s="34"/>
      <c r="B318" s="35"/>
      <c r="C318" s="36"/>
      <c r="D318" s="185" t="s">
        <v>153</v>
      </c>
      <c r="E318" s="36"/>
      <c r="F318" s="186" t="s">
        <v>430</v>
      </c>
      <c r="G318" s="36"/>
      <c r="H318" s="36"/>
      <c r="I318" s="187"/>
      <c r="J318" s="36"/>
      <c r="K318" s="36"/>
      <c r="L318" s="39"/>
      <c r="M318" s="188"/>
      <c r="N318" s="189"/>
      <c r="O318" s="64"/>
      <c r="P318" s="64"/>
      <c r="Q318" s="64"/>
      <c r="R318" s="64"/>
      <c r="S318" s="64"/>
      <c r="T318" s="65"/>
      <c r="U318" s="34"/>
      <c r="V318" s="34"/>
      <c r="W318" s="34"/>
      <c r="X318" s="34"/>
      <c r="Y318" s="34"/>
      <c r="Z318" s="34"/>
      <c r="AA318" s="34"/>
      <c r="AB318" s="34"/>
      <c r="AC318" s="34"/>
      <c r="AD318" s="34"/>
      <c r="AE318" s="34"/>
      <c r="AT318" s="17" t="s">
        <v>153</v>
      </c>
      <c r="AU318" s="17" t="s">
        <v>85</v>
      </c>
    </row>
    <row r="319" spans="1:65" s="2" customFormat="1" ht="62.65" customHeight="1">
      <c r="A319" s="34"/>
      <c r="B319" s="35"/>
      <c r="C319" s="173" t="s">
        <v>431</v>
      </c>
      <c r="D319" s="173" t="s">
        <v>146</v>
      </c>
      <c r="E319" s="174" t="s">
        <v>432</v>
      </c>
      <c r="F319" s="175" t="s">
        <v>433</v>
      </c>
      <c r="G319" s="176" t="s">
        <v>149</v>
      </c>
      <c r="H319" s="177">
        <v>13.39</v>
      </c>
      <c r="I319" s="178"/>
      <c r="J319" s="177">
        <f>ROUND((ROUND(I319,2))*(ROUND(H319,2)),2)</f>
        <v>0</v>
      </c>
      <c r="K319" s="175" t="s">
        <v>150</v>
      </c>
      <c r="L319" s="39"/>
      <c r="M319" s="179" t="s">
        <v>18</v>
      </c>
      <c r="N319" s="180" t="s">
        <v>46</v>
      </c>
      <c r="O319" s="64"/>
      <c r="P319" s="181">
        <f>O319*H319</f>
        <v>0</v>
      </c>
      <c r="Q319" s="181">
        <v>0</v>
      </c>
      <c r="R319" s="181">
        <f>Q319*H319</f>
        <v>0</v>
      </c>
      <c r="S319" s="181">
        <v>0</v>
      </c>
      <c r="T319" s="182">
        <f>S319*H319</f>
        <v>0</v>
      </c>
      <c r="U319" s="34"/>
      <c r="V319" s="34"/>
      <c r="W319" s="34"/>
      <c r="X319" s="34"/>
      <c r="Y319" s="34"/>
      <c r="Z319" s="34"/>
      <c r="AA319" s="34"/>
      <c r="AB319" s="34"/>
      <c r="AC319" s="34"/>
      <c r="AD319" s="34"/>
      <c r="AE319" s="34"/>
      <c r="AR319" s="183" t="s">
        <v>151</v>
      </c>
      <c r="AT319" s="183" t="s">
        <v>146</v>
      </c>
      <c r="AU319" s="183" t="s">
        <v>85</v>
      </c>
      <c r="AY319" s="17" t="s">
        <v>143</v>
      </c>
      <c r="BE319" s="184">
        <f>IF(N319="základní",J319,0)</f>
        <v>0</v>
      </c>
      <c r="BF319" s="184">
        <f>IF(N319="snížená",J319,0)</f>
        <v>0</v>
      </c>
      <c r="BG319" s="184">
        <f>IF(N319="zákl. přenesená",J319,0)</f>
        <v>0</v>
      </c>
      <c r="BH319" s="184">
        <f>IF(N319="sníž. přenesená",J319,0)</f>
        <v>0</v>
      </c>
      <c r="BI319" s="184">
        <f>IF(N319="nulová",J319,0)</f>
        <v>0</v>
      </c>
      <c r="BJ319" s="17" t="s">
        <v>83</v>
      </c>
      <c r="BK319" s="184">
        <f>ROUND((ROUND(I319,2))*(ROUND(H319,2)),2)</f>
        <v>0</v>
      </c>
      <c r="BL319" s="17" t="s">
        <v>151</v>
      </c>
      <c r="BM319" s="183" t="s">
        <v>434</v>
      </c>
    </row>
    <row r="320" spans="1:65" s="2" customFormat="1">
      <c r="A320" s="34"/>
      <c r="B320" s="35"/>
      <c r="C320" s="36"/>
      <c r="D320" s="185" t="s">
        <v>153</v>
      </c>
      <c r="E320" s="36"/>
      <c r="F320" s="186" t="s">
        <v>435</v>
      </c>
      <c r="G320" s="36"/>
      <c r="H320" s="36"/>
      <c r="I320" s="187"/>
      <c r="J320" s="36"/>
      <c r="K320" s="36"/>
      <c r="L320" s="39"/>
      <c r="M320" s="188"/>
      <c r="N320" s="189"/>
      <c r="O320" s="64"/>
      <c r="P320" s="64"/>
      <c r="Q320" s="64"/>
      <c r="R320" s="64"/>
      <c r="S320" s="64"/>
      <c r="T320" s="65"/>
      <c r="U320" s="34"/>
      <c r="V320" s="34"/>
      <c r="W320" s="34"/>
      <c r="X320" s="34"/>
      <c r="Y320" s="34"/>
      <c r="Z320" s="34"/>
      <c r="AA320" s="34"/>
      <c r="AB320" s="34"/>
      <c r="AC320" s="34"/>
      <c r="AD320" s="34"/>
      <c r="AE320" s="34"/>
      <c r="AT320" s="17" t="s">
        <v>153</v>
      </c>
      <c r="AU320" s="17" t="s">
        <v>85</v>
      </c>
    </row>
    <row r="321" spans="1:65" s="2" customFormat="1" ht="44.25" customHeight="1">
      <c r="A321" s="34"/>
      <c r="B321" s="35"/>
      <c r="C321" s="173" t="s">
        <v>436</v>
      </c>
      <c r="D321" s="173" t="s">
        <v>146</v>
      </c>
      <c r="E321" s="174" t="s">
        <v>437</v>
      </c>
      <c r="F321" s="175" t="s">
        <v>438</v>
      </c>
      <c r="G321" s="176" t="s">
        <v>149</v>
      </c>
      <c r="H321" s="177">
        <v>200.85</v>
      </c>
      <c r="I321" s="178"/>
      <c r="J321" s="177">
        <f>ROUND((ROUND(I321,2))*(ROUND(H321,2)),2)</f>
        <v>0</v>
      </c>
      <c r="K321" s="175" t="s">
        <v>150</v>
      </c>
      <c r="L321" s="39"/>
      <c r="M321" s="179" t="s">
        <v>18</v>
      </c>
      <c r="N321" s="180" t="s">
        <v>46</v>
      </c>
      <c r="O321" s="64"/>
      <c r="P321" s="181">
        <f>O321*H321</f>
        <v>0</v>
      </c>
      <c r="Q321" s="181">
        <v>0</v>
      </c>
      <c r="R321" s="181">
        <f>Q321*H321</f>
        <v>0</v>
      </c>
      <c r="S321" s="181">
        <v>0</v>
      </c>
      <c r="T321" s="182">
        <f>S321*H321</f>
        <v>0</v>
      </c>
      <c r="U321" s="34"/>
      <c r="V321" s="34"/>
      <c r="W321" s="34"/>
      <c r="X321" s="34"/>
      <c r="Y321" s="34"/>
      <c r="Z321" s="34"/>
      <c r="AA321" s="34"/>
      <c r="AB321" s="34"/>
      <c r="AC321" s="34"/>
      <c r="AD321" s="34"/>
      <c r="AE321" s="34"/>
      <c r="AR321" s="183" t="s">
        <v>151</v>
      </c>
      <c r="AT321" s="183" t="s">
        <v>146</v>
      </c>
      <c r="AU321" s="183" t="s">
        <v>85</v>
      </c>
      <c r="AY321" s="17" t="s">
        <v>143</v>
      </c>
      <c r="BE321" s="184">
        <f>IF(N321="základní",J321,0)</f>
        <v>0</v>
      </c>
      <c r="BF321" s="184">
        <f>IF(N321="snížená",J321,0)</f>
        <v>0</v>
      </c>
      <c r="BG321" s="184">
        <f>IF(N321="zákl. přenesená",J321,0)</f>
        <v>0</v>
      </c>
      <c r="BH321" s="184">
        <f>IF(N321="sníž. přenesená",J321,0)</f>
        <v>0</v>
      </c>
      <c r="BI321" s="184">
        <f>IF(N321="nulová",J321,0)</f>
        <v>0</v>
      </c>
      <c r="BJ321" s="17" t="s">
        <v>83</v>
      </c>
      <c r="BK321" s="184">
        <f>ROUND((ROUND(I321,2))*(ROUND(H321,2)),2)</f>
        <v>0</v>
      </c>
      <c r="BL321" s="17" t="s">
        <v>151</v>
      </c>
      <c r="BM321" s="183" t="s">
        <v>439</v>
      </c>
    </row>
    <row r="322" spans="1:65" s="2" customFormat="1">
      <c r="A322" s="34"/>
      <c r="B322" s="35"/>
      <c r="C322" s="36"/>
      <c r="D322" s="185" t="s">
        <v>153</v>
      </c>
      <c r="E322" s="36"/>
      <c r="F322" s="186" t="s">
        <v>440</v>
      </c>
      <c r="G322" s="36"/>
      <c r="H322" s="36"/>
      <c r="I322" s="187"/>
      <c r="J322" s="36"/>
      <c r="K322" s="36"/>
      <c r="L322" s="39"/>
      <c r="M322" s="188"/>
      <c r="N322" s="189"/>
      <c r="O322" s="64"/>
      <c r="P322" s="64"/>
      <c r="Q322" s="64"/>
      <c r="R322" s="64"/>
      <c r="S322" s="64"/>
      <c r="T322" s="65"/>
      <c r="U322" s="34"/>
      <c r="V322" s="34"/>
      <c r="W322" s="34"/>
      <c r="X322" s="34"/>
      <c r="Y322" s="34"/>
      <c r="Z322" s="34"/>
      <c r="AA322" s="34"/>
      <c r="AB322" s="34"/>
      <c r="AC322" s="34"/>
      <c r="AD322" s="34"/>
      <c r="AE322" s="34"/>
      <c r="AT322" s="17" t="s">
        <v>153</v>
      </c>
      <c r="AU322" s="17" t="s">
        <v>85</v>
      </c>
    </row>
    <row r="323" spans="1:65" s="13" customFormat="1">
      <c r="B323" s="199"/>
      <c r="C323" s="200"/>
      <c r="D323" s="201" t="s">
        <v>160</v>
      </c>
      <c r="E323" s="200"/>
      <c r="F323" s="203" t="s">
        <v>441</v>
      </c>
      <c r="G323" s="200"/>
      <c r="H323" s="204">
        <v>200.85</v>
      </c>
      <c r="I323" s="205"/>
      <c r="J323" s="200"/>
      <c r="K323" s="200"/>
      <c r="L323" s="206"/>
      <c r="M323" s="207"/>
      <c r="N323" s="208"/>
      <c r="O323" s="208"/>
      <c r="P323" s="208"/>
      <c r="Q323" s="208"/>
      <c r="R323" s="208"/>
      <c r="S323" s="208"/>
      <c r="T323" s="209"/>
      <c r="AT323" s="210" t="s">
        <v>160</v>
      </c>
      <c r="AU323" s="210" t="s">
        <v>85</v>
      </c>
      <c r="AV323" s="13" t="s">
        <v>85</v>
      </c>
      <c r="AW323" s="13" t="s">
        <v>4</v>
      </c>
      <c r="AX323" s="13" t="s">
        <v>83</v>
      </c>
      <c r="AY323" s="210" t="s">
        <v>143</v>
      </c>
    </row>
    <row r="324" spans="1:65" s="2" customFormat="1" ht="37.9" customHeight="1">
      <c r="A324" s="34"/>
      <c r="B324" s="35"/>
      <c r="C324" s="173" t="s">
        <v>442</v>
      </c>
      <c r="D324" s="173" t="s">
        <v>146</v>
      </c>
      <c r="E324" s="174" t="s">
        <v>443</v>
      </c>
      <c r="F324" s="175" t="s">
        <v>444</v>
      </c>
      <c r="G324" s="176" t="s">
        <v>149</v>
      </c>
      <c r="H324" s="177">
        <v>13.39</v>
      </c>
      <c r="I324" s="178"/>
      <c r="J324" s="177">
        <f>ROUND((ROUND(I324,2))*(ROUND(H324,2)),2)</f>
        <v>0</v>
      </c>
      <c r="K324" s="175" t="s">
        <v>150</v>
      </c>
      <c r="L324" s="39"/>
      <c r="M324" s="179" t="s">
        <v>18</v>
      </c>
      <c r="N324" s="180" t="s">
        <v>46</v>
      </c>
      <c r="O324" s="64"/>
      <c r="P324" s="181">
        <f>O324*H324</f>
        <v>0</v>
      </c>
      <c r="Q324" s="181">
        <v>0</v>
      </c>
      <c r="R324" s="181">
        <f>Q324*H324</f>
        <v>0</v>
      </c>
      <c r="S324" s="181">
        <v>0</v>
      </c>
      <c r="T324" s="182">
        <f>S324*H324</f>
        <v>0</v>
      </c>
      <c r="U324" s="34"/>
      <c r="V324" s="34"/>
      <c r="W324" s="34"/>
      <c r="X324" s="34"/>
      <c r="Y324" s="34"/>
      <c r="Z324" s="34"/>
      <c r="AA324" s="34"/>
      <c r="AB324" s="34"/>
      <c r="AC324" s="34"/>
      <c r="AD324" s="34"/>
      <c r="AE324" s="34"/>
      <c r="AR324" s="183" t="s">
        <v>151</v>
      </c>
      <c r="AT324" s="183" t="s">
        <v>146</v>
      </c>
      <c r="AU324" s="183" t="s">
        <v>85</v>
      </c>
      <c r="AY324" s="17" t="s">
        <v>143</v>
      </c>
      <c r="BE324" s="184">
        <f>IF(N324="základní",J324,0)</f>
        <v>0</v>
      </c>
      <c r="BF324" s="184">
        <f>IF(N324="snížená",J324,0)</f>
        <v>0</v>
      </c>
      <c r="BG324" s="184">
        <f>IF(N324="zákl. přenesená",J324,0)</f>
        <v>0</v>
      </c>
      <c r="BH324" s="184">
        <f>IF(N324="sníž. přenesená",J324,0)</f>
        <v>0</v>
      </c>
      <c r="BI324" s="184">
        <f>IF(N324="nulová",J324,0)</f>
        <v>0</v>
      </c>
      <c r="BJ324" s="17" t="s">
        <v>83</v>
      </c>
      <c r="BK324" s="184">
        <f>ROUND((ROUND(I324,2))*(ROUND(H324,2)),2)</f>
        <v>0</v>
      </c>
      <c r="BL324" s="17" t="s">
        <v>151</v>
      </c>
      <c r="BM324" s="183" t="s">
        <v>445</v>
      </c>
    </row>
    <row r="325" spans="1:65" s="2" customFormat="1">
      <c r="A325" s="34"/>
      <c r="B325" s="35"/>
      <c r="C325" s="36"/>
      <c r="D325" s="185" t="s">
        <v>153</v>
      </c>
      <c r="E325" s="36"/>
      <c r="F325" s="186" t="s">
        <v>446</v>
      </c>
      <c r="G325" s="36"/>
      <c r="H325" s="36"/>
      <c r="I325" s="187"/>
      <c r="J325" s="36"/>
      <c r="K325" s="36"/>
      <c r="L325" s="39"/>
      <c r="M325" s="188"/>
      <c r="N325" s="189"/>
      <c r="O325" s="64"/>
      <c r="P325" s="64"/>
      <c r="Q325" s="64"/>
      <c r="R325" s="64"/>
      <c r="S325" s="64"/>
      <c r="T325" s="65"/>
      <c r="U325" s="34"/>
      <c r="V325" s="34"/>
      <c r="W325" s="34"/>
      <c r="X325" s="34"/>
      <c r="Y325" s="34"/>
      <c r="Z325" s="34"/>
      <c r="AA325" s="34"/>
      <c r="AB325" s="34"/>
      <c r="AC325" s="34"/>
      <c r="AD325" s="34"/>
      <c r="AE325" s="34"/>
      <c r="AT325" s="17" t="s">
        <v>153</v>
      </c>
      <c r="AU325" s="17" t="s">
        <v>85</v>
      </c>
    </row>
    <row r="326" spans="1:65" s="2" customFormat="1" ht="44.25" customHeight="1">
      <c r="A326" s="34"/>
      <c r="B326" s="35"/>
      <c r="C326" s="173" t="s">
        <v>447</v>
      </c>
      <c r="D326" s="173" t="s">
        <v>146</v>
      </c>
      <c r="E326" s="174" t="s">
        <v>448</v>
      </c>
      <c r="F326" s="175" t="s">
        <v>449</v>
      </c>
      <c r="G326" s="176" t="s">
        <v>149</v>
      </c>
      <c r="H326" s="177">
        <v>13.39</v>
      </c>
      <c r="I326" s="178"/>
      <c r="J326" s="177">
        <f>ROUND((ROUND(I326,2))*(ROUND(H326,2)),2)</f>
        <v>0</v>
      </c>
      <c r="K326" s="175" t="s">
        <v>150</v>
      </c>
      <c r="L326" s="39"/>
      <c r="M326" s="179" t="s">
        <v>18</v>
      </c>
      <c r="N326" s="180" t="s">
        <v>46</v>
      </c>
      <c r="O326" s="64"/>
      <c r="P326" s="181">
        <f>O326*H326</f>
        <v>0</v>
      </c>
      <c r="Q326" s="181">
        <v>0</v>
      </c>
      <c r="R326" s="181">
        <f>Q326*H326</f>
        <v>0</v>
      </c>
      <c r="S326" s="181">
        <v>0</v>
      </c>
      <c r="T326" s="182">
        <f>S326*H326</f>
        <v>0</v>
      </c>
      <c r="U326" s="34"/>
      <c r="V326" s="34"/>
      <c r="W326" s="34"/>
      <c r="X326" s="34"/>
      <c r="Y326" s="34"/>
      <c r="Z326" s="34"/>
      <c r="AA326" s="34"/>
      <c r="AB326" s="34"/>
      <c r="AC326" s="34"/>
      <c r="AD326" s="34"/>
      <c r="AE326" s="34"/>
      <c r="AR326" s="183" t="s">
        <v>151</v>
      </c>
      <c r="AT326" s="183" t="s">
        <v>146</v>
      </c>
      <c r="AU326" s="183" t="s">
        <v>85</v>
      </c>
      <c r="AY326" s="17" t="s">
        <v>143</v>
      </c>
      <c r="BE326" s="184">
        <f>IF(N326="základní",J326,0)</f>
        <v>0</v>
      </c>
      <c r="BF326" s="184">
        <f>IF(N326="snížená",J326,0)</f>
        <v>0</v>
      </c>
      <c r="BG326" s="184">
        <f>IF(N326="zákl. přenesená",J326,0)</f>
        <v>0</v>
      </c>
      <c r="BH326" s="184">
        <f>IF(N326="sníž. přenesená",J326,0)</f>
        <v>0</v>
      </c>
      <c r="BI326" s="184">
        <f>IF(N326="nulová",J326,0)</f>
        <v>0</v>
      </c>
      <c r="BJ326" s="17" t="s">
        <v>83</v>
      </c>
      <c r="BK326" s="184">
        <f>ROUND((ROUND(I326,2))*(ROUND(H326,2)),2)</f>
        <v>0</v>
      </c>
      <c r="BL326" s="17" t="s">
        <v>151</v>
      </c>
      <c r="BM326" s="183" t="s">
        <v>450</v>
      </c>
    </row>
    <row r="327" spans="1:65" s="2" customFormat="1">
      <c r="A327" s="34"/>
      <c r="B327" s="35"/>
      <c r="C327" s="36"/>
      <c r="D327" s="185" t="s">
        <v>153</v>
      </c>
      <c r="E327" s="36"/>
      <c r="F327" s="186" t="s">
        <v>451</v>
      </c>
      <c r="G327" s="36"/>
      <c r="H327" s="36"/>
      <c r="I327" s="187"/>
      <c r="J327" s="36"/>
      <c r="K327" s="36"/>
      <c r="L327" s="39"/>
      <c r="M327" s="188"/>
      <c r="N327" s="189"/>
      <c r="O327" s="64"/>
      <c r="P327" s="64"/>
      <c r="Q327" s="64"/>
      <c r="R327" s="64"/>
      <c r="S327" s="64"/>
      <c r="T327" s="65"/>
      <c r="U327" s="34"/>
      <c r="V327" s="34"/>
      <c r="W327" s="34"/>
      <c r="X327" s="34"/>
      <c r="Y327" s="34"/>
      <c r="Z327" s="34"/>
      <c r="AA327" s="34"/>
      <c r="AB327" s="34"/>
      <c r="AC327" s="34"/>
      <c r="AD327" s="34"/>
      <c r="AE327" s="34"/>
      <c r="AT327" s="17" t="s">
        <v>153</v>
      </c>
      <c r="AU327" s="17" t="s">
        <v>85</v>
      </c>
    </row>
    <row r="328" spans="1:65" s="12" customFormat="1" ht="22.9" customHeight="1">
      <c r="B328" s="157"/>
      <c r="C328" s="158"/>
      <c r="D328" s="159" t="s">
        <v>74</v>
      </c>
      <c r="E328" s="171" t="s">
        <v>452</v>
      </c>
      <c r="F328" s="171" t="s">
        <v>453</v>
      </c>
      <c r="G328" s="158"/>
      <c r="H328" s="158"/>
      <c r="I328" s="161"/>
      <c r="J328" s="172">
        <f>BK328</f>
        <v>0</v>
      </c>
      <c r="K328" s="158"/>
      <c r="L328" s="163"/>
      <c r="M328" s="164"/>
      <c r="N328" s="165"/>
      <c r="O328" s="165"/>
      <c r="P328" s="166">
        <f>SUM(P329:P330)</f>
        <v>0</v>
      </c>
      <c r="Q328" s="165"/>
      <c r="R328" s="166">
        <f>SUM(R329:R330)</f>
        <v>0</v>
      </c>
      <c r="S328" s="165"/>
      <c r="T328" s="167">
        <f>SUM(T329:T330)</f>
        <v>0</v>
      </c>
      <c r="AR328" s="168" t="s">
        <v>83</v>
      </c>
      <c r="AT328" s="169" t="s">
        <v>74</v>
      </c>
      <c r="AU328" s="169" t="s">
        <v>83</v>
      </c>
      <c r="AY328" s="168" t="s">
        <v>143</v>
      </c>
      <c r="BK328" s="170">
        <f>SUM(BK329:BK330)</f>
        <v>0</v>
      </c>
    </row>
    <row r="329" spans="1:65" s="2" customFormat="1" ht="55.5" customHeight="1">
      <c r="A329" s="34"/>
      <c r="B329" s="35"/>
      <c r="C329" s="173" t="s">
        <v>454</v>
      </c>
      <c r="D329" s="173" t="s">
        <v>146</v>
      </c>
      <c r="E329" s="174" t="s">
        <v>455</v>
      </c>
      <c r="F329" s="175" t="s">
        <v>456</v>
      </c>
      <c r="G329" s="176" t="s">
        <v>149</v>
      </c>
      <c r="H329" s="177">
        <v>7.51</v>
      </c>
      <c r="I329" s="178"/>
      <c r="J329" s="177">
        <f>ROUND((ROUND(I329,2))*(ROUND(H329,2)),2)</f>
        <v>0</v>
      </c>
      <c r="K329" s="175" t="s">
        <v>150</v>
      </c>
      <c r="L329" s="39"/>
      <c r="M329" s="179" t="s">
        <v>18</v>
      </c>
      <c r="N329" s="180" t="s">
        <v>46</v>
      </c>
      <c r="O329" s="64"/>
      <c r="P329" s="181">
        <f>O329*H329</f>
        <v>0</v>
      </c>
      <c r="Q329" s="181">
        <v>0</v>
      </c>
      <c r="R329" s="181">
        <f>Q329*H329</f>
        <v>0</v>
      </c>
      <c r="S329" s="181">
        <v>0</v>
      </c>
      <c r="T329" s="182">
        <f>S329*H329</f>
        <v>0</v>
      </c>
      <c r="U329" s="34"/>
      <c r="V329" s="34"/>
      <c r="W329" s="34"/>
      <c r="X329" s="34"/>
      <c r="Y329" s="34"/>
      <c r="Z329" s="34"/>
      <c r="AA329" s="34"/>
      <c r="AB329" s="34"/>
      <c r="AC329" s="34"/>
      <c r="AD329" s="34"/>
      <c r="AE329" s="34"/>
      <c r="AR329" s="183" t="s">
        <v>151</v>
      </c>
      <c r="AT329" s="183" t="s">
        <v>146</v>
      </c>
      <c r="AU329" s="183" t="s">
        <v>85</v>
      </c>
      <c r="AY329" s="17" t="s">
        <v>143</v>
      </c>
      <c r="BE329" s="184">
        <f>IF(N329="základní",J329,0)</f>
        <v>0</v>
      </c>
      <c r="BF329" s="184">
        <f>IF(N329="snížená",J329,0)</f>
        <v>0</v>
      </c>
      <c r="BG329" s="184">
        <f>IF(N329="zákl. přenesená",J329,0)</f>
        <v>0</v>
      </c>
      <c r="BH329" s="184">
        <f>IF(N329="sníž. přenesená",J329,0)</f>
        <v>0</v>
      </c>
      <c r="BI329" s="184">
        <f>IF(N329="nulová",J329,0)</f>
        <v>0</v>
      </c>
      <c r="BJ329" s="17" t="s">
        <v>83</v>
      </c>
      <c r="BK329" s="184">
        <f>ROUND((ROUND(I329,2))*(ROUND(H329,2)),2)</f>
        <v>0</v>
      </c>
      <c r="BL329" s="17" t="s">
        <v>151</v>
      </c>
      <c r="BM329" s="183" t="s">
        <v>457</v>
      </c>
    </row>
    <row r="330" spans="1:65" s="2" customFormat="1">
      <c r="A330" s="34"/>
      <c r="B330" s="35"/>
      <c r="C330" s="36"/>
      <c r="D330" s="185" t="s">
        <v>153</v>
      </c>
      <c r="E330" s="36"/>
      <c r="F330" s="186" t="s">
        <v>458</v>
      </c>
      <c r="G330" s="36"/>
      <c r="H330" s="36"/>
      <c r="I330" s="187"/>
      <c r="J330" s="36"/>
      <c r="K330" s="36"/>
      <c r="L330" s="39"/>
      <c r="M330" s="188"/>
      <c r="N330" s="189"/>
      <c r="O330" s="64"/>
      <c r="P330" s="64"/>
      <c r="Q330" s="64"/>
      <c r="R330" s="64"/>
      <c r="S330" s="64"/>
      <c r="T330" s="65"/>
      <c r="U330" s="34"/>
      <c r="V330" s="34"/>
      <c r="W330" s="34"/>
      <c r="X330" s="34"/>
      <c r="Y330" s="34"/>
      <c r="Z330" s="34"/>
      <c r="AA330" s="34"/>
      <c r="AB330" s="34"/>
      <c r="AC330" s="34"/>
      <c r="AD330" s="34"/>
      <c r="AE330" s="34"/>
      <c r="AT330" s="17" t="s">
        <v>153</v>
      </c>
      <c r="AU330" s="17" t="s">
        <v>85</v>
      </c>
    </row>
    <row r="331" spans="1:65" s="12" customFormat="1" ht="25.9" customHeight="1">
      <c r="B331" s="157"/>
      <c r="C331" s="158"/>
      <c r="D331" s="159" t="s">
        <v>74</v>
      </c>
      <c r="E331" s="160" t="s">
        <v>459</v>
      </c>
      <c r="F331" s="160" t="s">
        <v>460</v>
      </c>
      <c r="G331" s="158"/>
      <c r="H331" s="158"/>
      <c r="I331" s="161"/>
      <c r="J331" s="162">
        <f>BK331</f>
        <v>0</v>
      </c>
      <c r="K331" s="158"/>
      <c r="L331" s="163"/>
      <c r="M331" s="164"/>
      <c r="N331" s="165"/>
      <c r="O331" s="165"/>
      <c r="P331" s="166">
        <f>P332+P390+P445+P470+P496</f>
        <v>0</v>
      </c>
      <c r="Q331" s="165"/>
      <c r="R331" s="166">
        <f>R332+R390+R445+R470+R496</f>
        <v>4.3577816</v>
      </c>
      <c r="S331" s="165"/>
      <c r="T331" s="167">
        <f>T332+T390+T445+T470+T496</f>
        <v>2.6517170000000005</v>
      </c>
      <c r="AR331" s="168" t="s">
        <v>85</v>
      </c>
      <c r="AT331" s="169" t="s">
        <v>74</v>
      </c>
      <c r="AU331" s="169" t="s">
        <v>75</v>
      </c>
      <c r="AY331" s="168" t="s">
        <v>143</v>
      </c>
      <c r="BK331" s="170">
        <f>BK332+BK390+BK445+BK470+BK496</f>
        <v>0</v>
      </c>
    </row>
    <row r="332" spans="1:65" s="12" customFormat="1" ht="22.9" customHeight="1">
      <c r="B332" s="157"/>
      <c r="C332" s="158"/>
      <c r="D332" s="159" t="s">
        <v>74</v>
      </c>
      <c r="E332" s="171" t="s">
        <v>461</v>
      </c>
      <c r="F332" s="171" t="s">
        <v>462</v>
      </c>
      <c r="G332" s="158"/>
      <c r="H332" s="158"/>
      <c r="I332" s="161"/>
      <c r="J332" s="172">
        <f>BK332</f>
        <v>0</v>
      </c>
      <c r="K332" s="158"/>
      <c r="L332" s="163"/>
      <c r="M332" s="164"/>
      <c r="N332" s="165"/>
      <c r="O332" s="165"/>
      <c r="P332" s="166">
        <f>SUM(P333:P389)</f>
        <v>0</v>
      </c>
      <c r="Q332" s="165"/>
      <c r="R332" s="166">
        <f>SUM(R333:R389)</f>
        <v>3.7969496</v>
      </c>
      <c r="S332" s="165"/>
      <c r="T332" s="167">
        <f>SUM(T333:T389)</f>
        <v>2.3384850000000004</v>
      </c>
      <c r="AR332" s="168" t="s">
        <v>85</v>
      </c>
      <c r="AT332" s="169" t="s">
        <v>74</v>
      </c>
      <c r="AU332" s="169" t="s">
        <v>83</v>
      </c>
      <c r="AY332" s="168" t="s">
        <v>143</v>
      </c>
      <c r="BK332" s="170">
        <f>SUM(BK333:BK389)</f>
        <v>0</v>
      </c>
    </row>
    <row r="333" spans="1:65" s="2" customFormat="1" ht="55.5" customHeight="1">
      <c r="A333" s="34"/>
      <c r="B333" s="35"/>
      <c r="C333" s="173" t="s">
        <v>463</v>
      </c>
      <c r="D333" s="173" t="s">
        <v>146</v>
      </c>
      <c r="E333" s="174" t="s">
        <v>464</v>
      </c>
      <c r="F333" s="175" t="s">
        <v>465</v>
      </c>
      <c r="G333" s="176" t="s">
        <v>206</v>
      </c>
      <c r="H333" s="177">
        <v>4</v>
      </c>
      <c r="I333" s="178"/>
      <c r="J333" s="177">
        <f>ROUND((ROUND(I333,2))*(ROUND(H333,2)),2)</f>
        <v>0</v>
      </c>
      <c r="K333" s="175" t="s">
        <v>150</v>
      </c>
      <c r="L333" s="39"/>
      <c r="M333" s="179" t="s">
        <v>18</v>
      </c>
      <c r="N333" s="180" t="s">
        <v>46</v>
      </c>
      <c r="O333" s="64"/>
      <c r="P333" s="181">
        <f>O333*H333</f>
        <v>0</v>
      </c>
      <c r="Q333" s="181">
        <v>2.2450000000000001E-2</v>
      </c>
      <c r="R333" s="181">
        <f>Q333*H333</f>
        <v>8.9800000000000005E-2</v>
      </c>
      <c r="S333" s="181">
        <v>0</v>
      </c>
      <c r="T333" s="182">
        <f>S333*H333</f>
        <v>0</v>
      </c>
      <c r="U333" s="34"/>
      <c r="V333" s="34"/>
      <c r="W333" s="34"/>
      <c r="X333" s="34"/>
      <c r="Y333" s="34"/>
      <c r="Z333" s="34"/>
      <c r="AA333" s="34"/>
      <c r="AB333" s="34"/>
      <c r="AC333" s="34"/>
      <c r="AD333" s="34"/>
      <c r="AE333" s="34"/>
      <c r="AR333" s="183" t="s">
        <v>294</v>
      </c>
      <c r="AT333" s="183" t="s">
        <v>146</v>
      </c>
      <c r="AU333" s="183" t="s">
        <v>85</v>
      </c>
      <c r="AY333" s="17" t="s">
        <v>143</v>
      </c>
      <c r="BE333" s="184">
        <f>IF(N333="základní",J333,0)</f>
        <v>0</v>
      </c>
      <c r="BF333" s="184">
        <f>IF(N333="snížená",J333,0)</f>
        <v>0</v>
      </c>
      <c r="BG333" s="184">
        <f>IF(N333="zákl. přenesená",J333,0)</f>
        <v>0</v>
      </c>
      <c r="BH333" s="184">
        <f>IF(N333="sníž. přenesená",J333,0)</f>
        <v>0</v>
      </c>
      <c r="BI333" s="184">
        <f>IF(N333="nulová",J333,0)</f>
        <v>0</v>
      </c>
      <c r="BJ333" s="17" t="s">
        <v>83</v>
      </c>
      <c r="BK333" s="184">
        <f>ROUND((ROUND(I333,2))*(ROUND(H333,2)),2)</f>
        <v>0</v>
      </c>
      <c r="BL333" s="17" t="s">
        <v>294</v>
      </c>
      <c r="BM333" s="183" t="s">
        <v>466</v>
      </c>
    </row>
    <row r="334" spans="1:65" s="2" customFormat="1">
      <c r="A334" s="34"/>
      <c r="B334" s="35"/>
      <c r="C334" s="36"/>
      <c r="D334" s="185" t="s">
        <v>153</v>
      </c>
      <c r="E334" s="36"/>
      <c r="F334" s="186" t="s">
        <v>467</v>
      </c>
      <c r="G334" s="36"/>
      <c r="H334" s="36"/>
      <c r="I334" s="187"/>
      <c r="J334" s="36"/>
      <c r="K334" s="36"/>
      <c r="L334" s="39"/>
      <c r="M334" s="188"/>
      <c r="N334" s="189"/>
      <c r="O334" s="64"/>
      <c r="P334" s="64"/>
      <c r="Q334" s="64"/>
      <c r="R334" s="64"/>
      <c r="S334" s="64"/>
      <c r="T334" s="65"/>
      <c r="U334" s="34"/>
      <c r="V334" s="34"/>
      <c r="W334" s="34"/>
      <c r="X334" s="34"/>
      <c r="Y334" s="34"/>
      <c r="Z334" s="34"/>
      <c r="AA334" s="34"/>
      <c r="AB334" s="34"/>
      <c r="AC334" s="34"/>
      <c r="AD334" s="34"/>
      <c r="AE334" s="34"/>
      <c r="AT334" s="17" t="s">
        <v>153</v>
      </c>
      <c r="AU334" s="17" t="s">
        <v>85</v>
      </c>
    </row>
    <row r="335" spans="1:65" s="13" customFormat="1">
      <c r="B335" s="199"/>
      <c r="C335" s="200"/>
      <c r="D335" s="201" t="s">
        <v>160</v>
      </c>
      <c r="E335" s="202" t="s">
        <v>18</v>
      </c>
      <c r="F335" s="203" t="s">
        <v>468</v>
      </c>
      <c r="G335" s="200"/>
      <c r="H335" s="204">
        <v>4</v>
      </c>
      <c r="I335" s="205"/>
      <c r="J335" s="200"/>
      <c r="K335" s="200"/>
      <c r="L335" s="206"/>
      <c r="M335" s="207"/>
      <c r="N335" s="208"/>
      <c r="O335" s="208"/>
      <c r="P335" s="208"/>
      <c r="Q335" s="208"/>
      <c r="R335" s="208"/>
      <c r="S335" s="208"/>
      <c r="T335" s="209"/>
      <c r="AT335" s="210" t="s">
        <v>160</v>
      </c>
      <c r="AU335" s="210" t="s">
        <v>85</v>
      </c>
      <c r="AV335" s="13" t="s">
        <v>85</v>
      </c>
      <c r="AW335" s="13" t="s">
        <v>37</v>
      </c>
      <c r="AX335" s="13" t="s">
        <v>83</v>
      </c>
      <c r="AY335" s="210" t="s">
        <v>143</v>
      </c>
    </row>
    <row r="336" spans="1:65" s="2" customFormat="1" ht="37.9" customHeight="1">
      <c r="A336" s="34"/>
      <c r="B336" s="35"/>
      <c r="C336" s="173" t="s">
        <v>469</v>
      </c>
      <c r="D336" s="173" t="s">
        <v>146</v>
      </c>
      <c r="E336" s="174" t="s">
        <v>470</v>
      </c>
      <c r="F336" s="175" t="s">
        <v>471</v>
      </c>
      <c r="G336" s="176" t="s">
        <v>206</v>
      </c>
      <c r="H336" s="177">
        <v>4</v>
      </c>
      <c r="I336" s="178"/>
      <c r="J336" s="177">
        <f>ROUND((ROUND(I336,2))*(ROUND(H336,2)),2)</f>
        <v>0</v>
      </c>
      <c r="K336" s="175" t="s">
        <v>150</v>
      </c>
      <c r="L336" s="39"/>
      <c r="M336" s="179" t="s">
        <v>18</v>
      </c>
      <c r="N336" s="180" t="s">
        <v>46</v>
      </c>
      <c r="O336" s="64"/>
      <c r="P336" s="181">
        <f>O336*H336</f>
        <v>0</v>
      </c>
      <c r="Q336" s="181">
        <v>0</v>
      </c>
      <c r="R336" s="181">
        <f>Q336*H336</f>
        <v>0</v>
      </c>
      <c r="S336" s="181">
        <v>3.175E-2</v>
      </c>
      <c r="T336" s="182">
        <f>S336*H336</f>
        <v>0.127</v>
      </c>
      <c r="U336" s="34"/>
      <c r="V336" s="34"/>
      <c r="W336" s="34"/>
      <c r="X336" s="34"/>
      <c r="Y336" s="34"/>
      <c r="Z336" s="34"/>
      <c r="AA336" s="34"/>
      <c r="AB336" s="34"/>
      <c r="AC336" s="34"/>
      <c r="AD336" s="34"/>
      <c r="AE336" s="34"/>
      <c r="AR336" s="183" t="s">
        <v>294</v>
      </c>
      <c r="AT336" s="183" t="s">
        <v>146</v>
      </c>
      <c r="AU336" s="183" t="s">
        <v>85</v>
      </c>
      <c r="AY336" s="17" t="s">
        <v>143</v>
      </c>
      <c r="BE336" s="184">
        <f>IF(N336="základní",J336,0)</f>
        <v>0</v>
      </c>
      <c r="BF336" s="184">
        <f>IF(N336="snížená",J336,0)</f>
        <v>0</v>
      </c>
      <c r="BG336" s="184">
        <f>IF(N336="zákl. přenesená",J336,0)</f>
        <v>0</v>
      </c>
      <c r="BH336" s="184">
        <f>IF(N336="sníž. přenesená",J336,0)</f>
        <v>0</v>
      </c>
      <c r="BI336" s="184">
        <f>IF(N336="nulová",J336,0)</f>
        <v>0</v>
      </c>
      <c r="BJ336" s="17" t="s">
        <v>83</v>
      </c>
      <c r="BK336" s="184">
        <f>ROUND((ROUND(I336,2))*(ROUND(H336,2)),2)</f>
        <v>0</v>
      </c>
      <c r="BL336" s="17" t="s">
        <v>294</v>
      </c>
      <c r="BM336" s="183" t="s">
        <v>472</v>
      </c>
    </row>
    <row r="337" spans="1:65" s="2" customFormat="1">
      <c r="A337" s="34"/>
      <c r="B337" s="35"/>
      <c r="C337" s="36"/>
      <c r="D337" s="185" t="s">
        <v>153</v>
      </c>
      <c r="E337" s="36"/>
      <c r="F337" s="186" t="s">
        <v>473</v>
      </c>
      <c r="G337" s="36"/>
      <c r="H337" s="36"/>
      <c r="I337" s="187"/>
      <c r="J337" s="36"/>
      <c r="K337" s="36"/>
      <c r="L337" s="39"/>
      <c r="M337" s="188"/>
      <c r="N337" s="189"/>
      <c r="O337" s="64"/>
      <c r="P337" s="64"/>
      <c r="Q337" s="64"/>
      <c r="R337" s="64"/>
      <c r="S337" s="64"/>
      <c r="T337" s="65"/>
      <c r="U337" s="34"/>
      <c r="V337" s="34"/>
      <c r="W337" s="34"/>
      <c r="X337" s="34"/>
      <c r="Y337" s="34"/>
      <c r="Z337" s="34"/>
      <c r="AA337" s="34"/>
      <c r="AB337" s="34"/>
      <c r="AC337" s="34"/>
      <c r="AD337" s="34"/>
      <c r="AE337" s="34"/>
      <c r="AT337" s="17" t="s">
        <v>153</v>
      </c>
      <c r="AU337" s="17" t="s">
        <v>85</v>
      </c>
    </row>
    <row r="338" spans="1:65" s="13" customFormat="1">
      <c r="B338" s="199"/>
      <c r="C338" s="200"/>
      <c r="D338" s="201" t="s">
        <v>160</v>
      </c>
      <c r="E338" s="202" t="s">
        <v>18</v>
      </c>
      <c r="F338" s="203" t="s">
        <v>468</v>
      </c>
      <c r="G338" s="200"/>
      <c r="H338" s="204">
        <v>4</v>
      </c>
      <c r="I338" s="205"/>
      <c r="J338" s="200"/>
      <c r="K338" s="200"/>
      <c r="L338" s="206"/>
      <c r="M338" s="207"/>
      <c r="N338" s="208"/>
      <c r="O338" s="208"/>
      <c r="P338" s="208"/>
      <c r="Q338" s="208"/>
      <c r="R338" s="208"/>
      <c r="S338" s="208"/>
      <c r="T338" s="209"/>
      <c r="AT338" s="210" t="s">
        <v>160</v>
      </c>
      <c r="AU338" s="210" t="s">
        <v>85</v>
      </c>
      <c r="AV338" s="13" t="s">
        <v>85</v>
      </c>
      <c r="AW338" s="13" t="s">
        <v>37</v>
      </c>
      <c r="AX338" s="13" t="s">
        <v>83</v>
      </c>
      <c r="AY338" s="210" t="s">
        <v>143</v>
      </c>
    </row>
    <row r="339" spans="1:65" s="2" customFormat="1" ht="55.5" customHeight="1">
      <c r="A339" s="34"/>
      <c r="B339" s="35"/>
      <c r="C339" s="173" t="s">
        <v>474</v>
      </c>
      <c r="D339" s="173" t="s">
        <v>146</v>
      </c>
      <c r="E339" s="174" t="s">
        <v>475</v>
      </c>
      <c r="F339" s="175" t="s">
        <v>476</v>
      </c>
      <c r="G339" s="176" t="s">
        <v>206</v>
      </c>
      <c r="H339" s="177">
        <v>18</v>
      </c>
      <c r="I339" s="178"/>
      <c r="J339" s="177">
        <f>ROUND((ROUND(I339,2))*(ROUND(H339,2)),2)</f>
        <v>0</v>
      </c>
      <c r="K339" s="175" t="s">
        <v>150</v>
      </c>
      <c r="L339" s="39"/>
      <c r="M339" s="179" t="s">
        <v>18</v>
      </c>
      <c r="N339" s="180" t="s">
        <v>46</v>
      </c>
      <c r="O339" s="64"/>
      <c r="P339" s="181">
        <f>O339*H339</f>
        <v>0</v>
      </c>
      <c r="Q339" s="181">
        <v>1.1820000000000001E-2</v>
      </c>
      <c r="R339" s="181">
        <f>Q339*H339</f>
        <v>0.21276</v>
      </c>
      <c r="S339" s="181">
        <v>0</v>
      </c>
      <c r="T339" s="182">
        <f>S339*H339</f>
        <v>0</v>
      </c>
      <c r="U339" s="34"/>
      <c r="V339" s="34"/>
      <c r="W339" s="34"/>
      <c r="X339" s="34"/>
      <c r="Y339" s="34"/>
      <c r="Z339" s="34"/>
      <c r="AA339" s="34"/>
      <c r="AB339" s="34"/>
      <c r="AC339" s="34"/>
      <c r="AD339" s="34"/>
      <c r="AE339" s="34"/>
      <c r="AR339" s="183" t="s">
        <v>294</v>
      </c>
      <c r="AT339" s="183" t="s">
        <v>146</v>
      </c>
      <c r="AU339" s="183" t="s">
        <v>85</v>
      </c>
      <c r="AY339" s="17" t="s">
        <v>143</v>
      </c>
      <c r="BE339" s="184">
        <f>IF(N339="základní",J339,0)</f>
        <v>0</v>
      </c>
      <c r="BF339" s="184">
        <f>IF(N339="snížená",J339,0)</f>
        <v>0</v>
      </c>
      <c r="BG339" s="184">
        <f>IF(N339="zákl. přenesená",J339,0)</f>
        <v>0</v>
      </c>
      <c r="BH339" s="184">
        <f>IF(N339="sníž. přenesená",J339,0)</f>
        <v>0</v>
      </c>
      <c r="BI339" s="184">
        <f>IF(N339="nulová",J339,0)</f>
        <v>0</v>
      </c>
      <c r="BJ339" s="17" t="s">
        <v>83</v>
      </c>
      <c r="BK339" s="184">
        <f>ROUND((ROUND(I339,2))*(ROUND(H339,2)),2)</f>
        <v>0</v>
      </c>
      <c r="BL339" s="17" t="s">
        <v>294</v>
      </c>
      <c r="BM339" s="183" t="s">
        <v>477</v>
      </c>
    </row>
    <row r="340" spans="1:65" s="2" customFormat="1">
      <c r="A340" s="34"/>
      <c r="B340" s="35"/>
      <c r="C340" s="36"/>
      <c r="D340" s="185" t="s">
        <v>153</v>
      </c>
      <c r="E340" s="36"/>
      <c r="F340" s="186" t="s">
        <v>478</v>
      </c>
      <c r="G340" s="36"/>
      <c r="H340" s="36"/>
      <c r="I340" s="187"/>
      <c r="J340" s="36"/>
      <c r="K340" s="36"/>
      <c r="L340" s="39"/>
      <c r="M340" s="188"/>
      <c r="N340" s="189"/>
      <c r="O340" s="64"/>
      <c r="P340" s="64"/>
      <c r="Q340" s="64"/>
      <c r="R340" s="64"/>
      <c r="S340" s="64"/>
      <c r="T340" s="65"/>
      <c r="U340" s="34"/>
      <c r="V340" s="34"/>
      <c r="W340" s="34"/>
      <c r="X340" s="34"/>
      <c r="Y340" s="34"/>
      <c r="Z340" s="34"/>
      <c r="AA340" s="34"/>
      <c r="AB340" s="34"/>
      <c r="AC340" s="34"/>
      <c r="AD340" s="34"/>
      <c r="AE340" s="34"/>
      <c r="AT340" s="17" t="s">
        <v>153</v>
      </c>
      <c r="AU340" s="17" t="s">
        <v>85</v>
      </c>
    </row>
    <row r="341" spans="1:65" s="13" customFormat="1">
      <c r="B341" s="199"/>
      <c r="C341" s="200"/>
      <c r="D341" s="201" t="s">
        <v>160</v>
      </c>
      <c r="E341" s="202" t="s">
        <v>18</v>
      </c>
      <c r="F341" s="203" t="s">
        <v>479</v>
      </c>
      <c r="G341" s="200"/>
      <c r="H341" s="204">
        <v>10.5</v>
      </c>
      <c r="I341" s="205"/>
      <c r="J341" s="200"/>
      <c r="K341" s="200"/>
      <c r="L341" s="206"/>
      <c r="M341" s="207"/>
      <c r="N341" s="208"/>
      <c r="O341" s="208"/>
      <c r="P341" s="208"/>
      <c r="Q341" s="208"/>
      <c r="R341" s="208"/>
      <c r="S341" s="208"/>
      <c r="T341" s="209"/>
      <c r="AT341" s="210" t="s">
        <v>160</v>
      </c>
      <c r="AU341" s="210" t="s">
        <v>85</v>
      </c>
      <c r="AV341" s="13" t="s">
        <v>85</v>
      </c>
      <c r="AW341" s="13" t="s">
        <v>37</v>
      </c>
      <c r="AX341" s="13" t="s">
        <v>75</v>
      </c>
      <c r="AY341" s="210" t="s">
        <v>143</v>
      </c>
    </row>
    <row r="342" spans="1:65" s="13" customFormat="1">
      <c r="B342" s="199"/>
      <c r="C342" s="200"/>
      <c r="D342" s="201" t="s">
        <v>160</v>
      </c>
      <c r="E342" s="202" t="s">
        <v>18</v>
      </c>
      <c r="F342" s="203" t="s">
        <v>480</v>
      </c>
      <c r="G342" s="200"/>
      <c r="H342" s="204">
        <v>2.5</v>
      </c>
      <c r="I342" s="205"/>
      <c r="J342" s="200"/>
      <c r="K342" s="200"/>
      <c r="L342" s="206"/>
      <c r="M342" s="207"/>
      <c r="N342" s="208"/>
      <c r="O342" s="208"/>
      <c r="P342" s="208"/>
      <c r="Q342" s="208"/>
      <c r="R342" s="208"/>
      <c r="S342" s="208"/>
      <c r="T342" s="209"/>
      <c r="AT342" s="210" t="s">
        <v>160</v>
      </c>
      <c r="AU342" s="210" t="s">
        <v>85</v>
      </c>
      <c r="AV342" s="13" t="s">
        <v>85</v>
      </c>
      <c r="AW342" s="13" t="s">
        <v>37</v>
      </c>
      <c r="AX342" s="13" t="s">
        <v>75</v>
      </c>
      <c r="AY342" s="210" t="s">
        <v>143</v>
      </c>
    </row>
    <row r="343" spans="1:65" s="13" customFormat="1">
      <c r="B343" s="199"/>
      <c r="C343" s="200"/>
      <c r="D343" s="201" t="s">
        <v>160</v>
      </c>
      <c r="E343" s="202" t="s">
        <v>18</v>
      </c>
      <c r="F343" s="203" t="s">
        <v>481</v>
      </c>
      <c r="G343" s="200"/>
      <c r="H343" s="204">
        <v>5</v>
      </c>
      <c r="I343" s="205"/>
      <c r="J343" s="200"/>
      <c r="K343" s="200"/>
      <c r="L343" s="206"/>
      <c r="M343" s="207"/>
      <c r="N343" s="208"/>
      <c r="O343" s="208"/>
      <c r="P343" s="208"/>
      <c r="Q343" s="208"/>
      <c r="R343" s="208"/>
      <c r="S343" s="208"/>
      <c r="T343" s="209"/>
      <c r="AT343" s="210" t="s">
        <v>160</v>
      </c>
      <c r="AU343" s="210" t="s">
        <v>85</v>
      </c>
      <c r="AV343" s="13" t="s">
        <v>85</v>
      </c>
      <c r="AW343" s="13" t="s">
        <v>37</v>
      </c>
      <c r="AX343" s="13" t="s">
        <v>75</v>
      </c>
      <c r="AY343" s="210" t="s">
        <v>143</v>
      </c>
    </row>
    <row r="344" spans="1:65" s="14" customFormat="1">
      <c r="B344" s="211"/>
      <c r="C344" s="212"/>
      <c r="D344" s="201" t="s">
        <v>160</v>
      </c>
      <c r="E344" s="213" t="s">
        <v>18</v>
      </c>
      <c r="F344" s="214" t="s">
        <v>166</v>
      </c>
      <c r="G344" s="212"/>
      <c r="H344" s="215">
        <v>18</v>
      </c>
      <c r="I344" s="216"/>
      <c r="J344" s="212"/>
      <c r="K344" s="212"/>
      <c r="L344" s="217"/>
      <c r="M344" s="218"/>
      <c r="N344" s="219"/>
      <c r="O344" s="219"/>
      <c r="P344" s="219"/>
      <c r="Q344" s="219"/>
      <c r="R344" s="219"/>
      <c r="S344" s="219"/>
      <c r="T344" s="220"/>
      <c r="AT344" s="221" t="s">
        <v>160</v>
      </c>
      <c r="AU344" s="221" t="s">
        <v>85</v>
      </c>
      <c r="AV344" s="14" t="s">
        <v>151</v>
      </c>
      <c r="AW344" s="14" t="s">
        <v>37</v>
      </c>
      <c r="AX344" s="14" t="s">
        <v>83</v>
      </c>
      <c r="AY344" s="221" t="s">
        <v>143</v>
      </c>
    </row>
    <row r="345" spans="1:65" s="2" customFormat="1" ht="62.65" customHeight="1">
      <c r="A345" s="34"/>
      <c r="B345" s="35"/>
      <c r="C345" s="173" t="s">
        <v>482</v>
      </c>
      <c r="D345" s="173" t="s">
        <v>146</v>
      </c>
      <c r="E345" s="174" t="s">
        <v>483</v>
      </c>
      <c r="F345" s="175" t="s">
        <v>484</v>
      </c>
      <c r="G345" s="176" t="s">
        <v>206</v>
      </c>
      <c r="H345" s="177">
        <v>7.5</v>
      </c>
      <c r="I345" s="178"/>
      <c r="J345" s="177">
        <f>ROUND((ROUND(I345,2))*(ROUND(H345,2)),2)</f>
        <v>0</v>
      </c>
      <c r="K345" s="175" t="s">
        <v>150</v>
      </c>
      <c r="L345" s="39"/>
      <c r="M345" s="179" t="s">
        <v>18</v>
      </c>
      <c r="N345" s="180" t="s">
        <v>46</v>
      </c>
      <c r="O345" s="64"/>
      <c r="P345" s="181">
        <f>O345*H345</f>
        <v>0</v>
      </c>
      <c r="Q345" s="181">
        <v>2.5590000000000002E-2</v>
      </c>
      <c r="R345" s="181">
        <f>Q345*H345</f>
        <v>0.19192500000000001</v>
      </c>
      <c r="S345" s="181">
        <v>0</v>
      </c>
      <c r="T345" s="182">
        <f>S345*H345</f>
        <v>0</v>
      </c>
      <c r="U345" s="34"/>
      <c r="V345" s="34"/>
      <c r="W345" s="34"/>
      <c r="X345" s="34"/>
      <c r="Y345" s="34"/>
      <c r="Z345" s="34"/>
      <c r="AA345" s="34"/>
      <c r="AB345" s="34"/>
      <c r="AC345" s="34"/>
      <c r="AD345" s="34"/>
      <c r="AE345" s="34"/>
      <c r="AR345" s="183" t="s">
        <v>294</v>
      </c>
      <c r="AT345" s="183" t="s">
        <v>146</v>
      </c>
      <c r="AU345" s="183" t="s">
        <v>85</v>
      </c>
      <c r="AY345" s="17" t="s">
        <v>143</v>
      </c>
      <c r="BE345" s="184">
        <f>IF(N345="základní",J345,0)</f>
        <v>0</v>
      </c>
      <c r="BF345" s="184">
        <f>IF(N345="snížená",J345,0)</f>
        <v>0</v>
      </c>
      <c r="BG345" s="184">
        <f>IF(N345="zákl. přenesená",J345,0)</f>
        <v>0</v>
      </c>
      <c r="BH345" s="184">
        <f>IF(N345="sníž. přenesená",J345,0)</f>
        <v>0</v>
      </c>
      <c r="BI345" s="184">
        <f>IF(N345="nulová",J345,0)</f>
        <v>0</v>
      </c>
      <c r="BJ345" s="17" t="s">
        <v>83</v>
      </c>
      <c r="BK345" s="184">
        <f>ROUND((ROUND(I345,2))*(ROUND(H345,2)),2)</f>
        <v>0</v>
      </c>
      <c r="BL345" s="17" t="s">
        <v>294</v>
      </c>
      <c r="BM345" s="183" t="s">
        <v>485</v>
      </c>
    </row>
    <row r="346" spans="1:65" s="2" customFormat="1">
      <c r="A346" s="34"/>
      <c r="B346" s="35"/>
      <c r="C346" s="36"/>
      <c r="D346" s="185" t="s">
        <v>153</v>
      </c>
      <c r="E346" s="36"/>
      <c r="F346" s="186" t="s">
        <v>486</v>
      </c>
      <c r="G346" s="36"/>
      <c r="H346" s="36"/>
      <c r="I346" s="187"/>
      <c r="J346" s="36"/>
      <c r="K346" s="36"/>
      <c r="L346" s="39"/>
      <c r="M346" s="188"/>
      <c r="N346" s="189"/>
      <c r="O346" s="64"/>
      <c r="P346" s="64"/>
      <c r="Q346" s="64"/>
      <c r="R346" s="64"/>
      <c r="S346" s="64"/>
      <c r="T346" s="65"/>
      <c r="U346" s="34"/>
      <c r="V346" s="34"/>
      <c r="W346" s="34"/>
      <c r="X346" s="34"/>
      <c r="Y346" s="34"/>
      <c r="Z346" s="34"/>
      <c r="AA346" s="34"/>
      <c r="AB346" s="34"/>
      <c r="AC346" s="34"/>
      <c r="AD346" s="34"/>
      <c r="AE346" s="34"/>
      <c r="AT346" s="17" t="s">
        <v>153</v>
      </c>
      <c r="AU346" s="17" t="s">
        <v>85</v>
      </c>
    </row>
    <row r="347" spans="1:65" s="13" customFormat="1">
      <c r="B347" s="199"/>
      <c r="C347" s="200"/>
      <c r="D347" s="201" t="s">
        <v>160</v>
      </c>
      <c r="E347" s="202" t="s">
        <v>18</v>
      </c>
      <c r="F347" s="203" t="s">
        <v>487</v>
      </c>
      <c r="G347" s="200"/>
      <c r="H347" s="204">
        <v>7.5</v>
      </c>
      <c r="I347" s="205"/>
      <c r="J347" s="200"/>
      <c r="K347" s="200"/>
      <c r="L347" s="206"/>
      <c r="M347" s="207"/>
      <c r="N347" s="208"/>
      <c r="O347" s="208"/>
      <c r="P347" s="208"/>
      <c r="Q347" s="208"/>
      <c r="R347" s="208"/>
      <c r="S347" s="208"/>
      <c r="T347" s="209"/>
      <c r="AT347" s="210" t="s">
        <v>160</v>
      </c>
      <c r="AU347" s="210" t="s">
        <v>85</v>
      </c>
      <c r="AV347" s="13" t="s">
        <v>85</v>
      </c>
      <c r="AW347" s="13" t="s">
        <v>37</v>
      </c>
      <c r="AX347" s="13" t="s">
        <v>83</v>
      </c>
      <c r="AY347" s="210" t="s">
        <v>143</v>
      </c>
    </row>
    <row r="348" spans="1:65" s="2" customFormat="1" ht="62.65" customHeight="1">
      <c r="A348" s="34"/>
      <c r="B348" s="35"/>
      <c r="C348" s="173" t="s">
        <v>488</v>
      </c>
      <c r="D348" s="173" t="s">
        <v>146</v>
      </c>
      <c r="E348" s="174" t="s">
        <v>489</v>
      </c>
      <c r="F348" s="175" t="s">
        <v>490</v>
      </c>
      <c r="G348" s="176" t="s">
        <v>206</v>
      </c>
      <c r="H348" s="177">
        <v>54</v>
      </c>
      <c r="I348" s="178"/>
      <c r="J348" s="177">
        <f>ROUND((ROUND(I348,2))*(ROUND(H348,2)),2)</f>
        <v>0</v>
      </c>
      <c r="K348" s="175" t="s">
        <v>150</v>
      </c>
      <c r="L348" s="39"/>
      <c r="M348" s="179" t="s">
        <v>18</v>
      </c>
      <c r="N348" s="180" t="s">
        <v>46</v>
      </c>
      <c r="O348" s="64"/>
      <c r="P348" s="181">
        <f>O348*H348</f>
        <v>0</v>
      </c>
      <c r="Q348" s="181">
        <v>2.8709999999999999E-2</v>
      </c>
      <c r="R348" s="181">
        <f>Q348*H348</f>
        <v>1.5503400000000001</v>
      </c>
      <c r="S348" s="181">
        <v>0</v>
      </c>
      <c r="T348" s="182">
        <f>S348*H348</f>
        <v>0</v>
      </c>
      <c r="U348" s="34"/>
      <c r="V348" s="34"/>
      <c r="W348" s="34"/>
      <c r="X348" s="34"/>
      <c r="Y348" s="34"/>
      <c r="Z348" s="34"/>
      <c r="AA348" s="34"/>
      <c r="AB348" s="34"/>
      <c r="AC348" s="34"/>
      <c r="AD348" s="34"/>
      <c r="AE348" s="34"/>
      <c r="AR348" s="183" t="s">
        <v>294</v>
      </c>
      <c r="AT348" s="183" t="s">
        <v>146</v>
      </c>
      <c r="AU348" s="183" t="s">
        <v>85</v>
      </c>
      <c r="AY348" s="17" t="s">
        <v>143</v>
      </c>
      <c r="BE348" s="184">
        <f>IF(N348="základní",J348,0)</f>
        <v>0</v>
      </c>
      <c r="BF348" s="184">
        <f>IF(N348="snížená",J348,0)</f>
        <v>0</v>
      </c>
      <c r="BG348" s="184">
        <f>IF(N348="zákl. přenesená",J348,0)</f>
        <v>0</v>
      </c>
      <c r="BH348" s="184">
        <f>IF(N348="sníž. přenesená",J348,0)</f>
        <v>0</v>
      </c>
      <c r="BI348" s="184">
        <f>IF(N348="nulová",J348,0)</f>
        <v>0</v>
      </c>
      <c r="BJ348" s="17" t="s">
        <v>83</v>
      </c>
      <c r="BK348" s="184">
        <f>ROUND((ROUND(I348,2))*(ROUND(H348,2)),2)</f>
        <v>0</v>
      </c>
      <c r="BL348" s="17" t="s">
        <v>294</v>
      </c>
      <c r="BM348" s="183" t="s">
        <v>491</v>
      </c>
    </row>
    <row r="349" spans="1:65" s="2" customFormat="1">
      <c r="A349" s="34"/>
      <c r="B349" s="35"/>
      <c r="C349" s="36"/>
      <c r="D349" s="185" t="s">
        <v>153</v>
      </c>
      <c r="E349" s="36"/>
      <c r="F349" s="186" t="s">
        <v>492</v>
      </c>
      <c r="G349" s="36"/>
      <c r="H349" s="36"/>
      <c r="I349" s="187"/>
      <c r="J349" s="36"/>
      <c r="K349" s="36"/>
      <c r="L349" s="39"/>
      <c r="M349" s="188"/>
      <c r="N349" s="189"/>
      <c r="O349" s="64"/>
      <c r="P349" s="64"/>
      <c r="Q349" s="64"/>
      <c r="R349" s="64"/>
      <c r="S349" s="64"/>
      <c r="T349" s="65"/>
      <c r="U349" s="34"/>
      <c r="V349" s="34"/>
      <c r="W349" s="34"/>
      <c r="X349" s="34"/>
      <c r="Y349" s="34"/>
      <c r="Z349" s="34"/>
      <c r="AA349" s="34"/>
      <c r="AB349" s="34"/>
      <c r="AC349" s="34"/>
      <c r="AD349" s="34"/>
      <c r="AE349" s="34"/>
      <c r="AT349" s="17" t="s">
        <v>153</v>
      </c>
      <c r="AU349" s="17" t="s">
        <v>85</v>
      </c>
    </row>
    <row r="350" spans="1:65" s="13" customFormat="1">
      <c r="B350" s="199"/>
      <c r="C350" s="200"/>
      <c r="D350" s="201" t="s">
        <v>160</v>
      </c>
      <c r="E350" s="202" t="s">
        <v>18</v>
      </c>
      <c r="F350" s="203" t="s">
        <v>493</v>
      </c>
      <c r="G350" s="200"/>
      <c r="H350" s="204">
        <v>10.5</v>
      </c>
      <c r="I350" s="205"/>
      <c r="J350" s="200"/>
      <c r="K350" s="200"/>
      <c r="L350" s="206"/>
      <c r="M350" s="207"/>
      <c r="N350" s="208"/>
      <c r="O350" s="208"/>
      <c r="P350" s="208"/>
      <c r="Q350" s="208"/>
      <c r="R350" s="208"/>
      <c r="S350" s="208"/>
      <c r="T350" s="209"/>
      <c r="AT350" s="210" t="s">
        <v>160</v>
      </c>
      <c r="AU350" s="210" t="s">
        <v>85</v>
      </c>
      <c r="AV350" s="13" t="s">
        <v>85</v>
      </c>
      <c r="AW350" s="13" t="s">
        <v>37</v>
      </c>
      <c r="AX350" s="13" t="s">
        <v>75</v>
      </c>
      <c r="AY350" s="210" t="s">
        <v>143</v>
      </c>
    </row>
    <row r="351" spans="1:65" s="13" customFormat="1">
      <c r="B351" s="199"/>
      <c r="C351" s="200"/>
      <c r="D351" s="201" t="s">
        <v>160</v>
      </c>
      <c r="E351" s="202" t="s">
        <v>18</v>
      </c>
      <c r="F351" s="203" t="s">
        <v>494</v>
      </c>
      <c r="G351" s="200"/>
      <c r="H351" s="204">
        <v>12.5</v>
      </c>
      <c r="I351" s="205"/>
      <c r="J351" s="200"/>
      <c r="K351" s="200"/>
      <c r="L351" s="206"/>
      <c r="M351" s="207"/>
      <c r="N351" s="208"/>
      <c r="O351" s="208"/>
      <c r="P351" s="208"/>
      <c r="Q351" s="208"/>
      <c r="R351" s="208"/>
      <c r="S351" s="208"/>
      <c r="T351" s="209"/>
      <c r="AT351" s="210" t="s">
        <v>160</v>
      </c>
      <c r="AU351" s="210" t="s">
        <v>85</v>
      </c>
      <c r="AV351" s="13" t="s">
        <v>85</v>
      </c>
      <c r="AW351" s="13" t="s">
        <v>37</v>
      </c>
      <c r="AX351" s="13" t="s">
        <v>75</v>
      </c>
      <c r="AY351" s="210" t="s">
        <v>143</v>
      </c>
    </row>
    <row r="352" spans="1:65" s="13" customFormat="1">
      <c r="B352" s="199"/>
      <c r="C352" s="200"/>
      <c r="D352" s="201" t="s">
        <v>160</v>
      </c>
      <c r="E352" s="202" t="s">
        <v>18</v>
      </c>
      <c r="F352" s="203" t="s">
        <v>495</v>
      </c>
      <c r="G352" s="200"/>
      <c r="H352" s="204">
        <v>12</v>
      </c>
      <c r="I352" s="205"/>
      <c r="J352" s="200"/>
      <c r="K352" s="200"/>
      <c r="L352" s="206"/>
      <c r="M352" s="207"/>
      <c r="N352" s="208"/>
      <c r="O352" s="208"/>
      <c r="P352" s="208"/>
      <c r="Q352" s="208"/>
      <c r="R352" s="208"/>
      <c r="S352" s="208"/>
      <c r="T352" s="209"/>
      <c r="AT352" s="210" t="s">
        <v>160</v>
      </c>
      <c r="AU352" s="210" t="s">
        <v>85</v>
      </c>
      <c r="AV352" s="13" t="s">
        <v>85</v>
      </c>
      <c r="AW352" s="13" t="s">
        <v>37</v>
      </c>
      <c r="AX352" s="13" t="s">
        <v>75</v>
      </c>
      <c r="AY352" s="210" t="s">
        <v>143</v>
      </c>
    </row>
    <row r="353" spans="1:65" s="13" customFormat="1">
      <c r="B353" s="199"/>
      <c r="C353" s="200"/>
      <c r="D353" s="201" t="s">
        <v>160</v>
      </c>
      <c r="E353" s="202" t="s">
        <v>18</v>
      </c>
      <c r="F353" s="203" t="s">
        <v>496</v>
      </c>
      <c r="G353" s="200"/>
      <c r="H353" s="204">
        <v>12</v>
      </c>
      <c r="I353" s="205"/>
      <c r="J353" s="200"/>
      <c r="K353" s="200"/>
      <c r="L353" s="206"/>
      <c r="M353" s="207"/>
      <c r="N353" s="208"/>
      <c r="O353" s="208"/>
      <c r="P353" s="208"/>
      <c r="Q353" s="208"/>
      <c r="R353" s="208"/>
      <c r="S353" s="208"/>
      <c r="T353" s="209"/>
      <c r="AT353" s="210" t="s">
        <v>160</v>
      </c>
      <c r="AU353" s="210" t="s">
        <v>85</v>
      </c>
      <c r="AV353" s="13" t="s">
        <v>85</v>
      </c>
      <c r="AW353" s="13" t="s">
        <v>37</v>
      </c>
      <c r="AX353" s="13" t="s">
        <v>75</v>
      </c>
      <c r="AY353" s="210" t="s">
        <v>143</v>
      </c>
    </row>
    <row r="354" spans="1:65" s="13" customFormat="1">
      <c r="B354" s="199"/>
      <c r="C354" s="200"/>
      <c r="D354" s="201" t="s">
        <v>160</v>
      </c>
      <c r="E354" s="202" t="s">
        <v>18</v>
      </c>
      <c r="F354" s="203" t="s">
        <v>497</v>
      </c>
      <c r="G354" s="200"/>
      <c r="H354" s="204">
        <v>7</v>
      </c>
      <c r="I354" s="205"/>
      <c r="J354" s="200"/>
      <c r="K354" s="200"/>
      <c r="L354" s="206"/>
      <c r="M354" s="207"/>
      <c r="N354" s="208"/>
      <c r="O354" s="208"/>
      <c r="P354" s="208"/>
      <c r="Q354" s="208"/>
      <c r="R354" s="208"/>
      <c r="S354" s="208"/>
      <c r="T354" s="209"/>
      <c r="AT354" s="210" t="s">
        <v>160</v>
      </c>
      <c r="AU354" s="210" t="s">
        <v>85</v>
      </c>
      <c r="AV354" s="13" t="s">
        <v>85</v>
      </c>
      <c r="AW354" s="13" t="s">
        <v>37</v>
      </c>
      <c r="AX354" s="13" t="s">
        <v>75</v>
      </c>
      <c r="AY354" s="210" t="s">
        <v>143</v>
      </c>
    </row>
    <row r="355" spans="1:65" s="14" customFormat="1">
      <c r="B355" s="211"/>
      <c r="C355" s="212"/>
      <c r="D355" s="201" t="s">
        <v>160</v>
      </c>
      <c r="E355" s="213" t="s">
        <v>18</v>
      </c>
      <c r="F355" s="214" t="s">
        <v>166</v>
      </c>
      <c r="G355" s="212"/>
      <c r="H355" s="215">
        <v>54</v>
      </c>
      <c r="I355" s="216"/>
      <c r="J355" s="212"/>
      <c r="K355" s="212"/>
      <c r="L355" s="217"/>
      <c r="M355" s="218"/>
      <c r="N355" s="219"/>
      <c r="O355" s="219"/>
      <c r="P355" s="219"/>
      <c r="Q355" s="219"/>
      <c r="R355" s="219"/>
      <c r="S355" s="219"/>
      <c r="T355" s="220"/>
      <c r="AT355" s="221" t="s">
        <v>160</v>
      </c>
      <c r="AU355" s="221" t="s">
        <v>85</v>
      </c>
      <c r="AV355" s="14" t="s">
        <v>151</v>
      </c>
      <c r="AW355" s="14" t="s">
        <v>37</v>
      </c>
      <c r="AX355" s="14" t="s">
        <v>83</v>
      </c>
      <c r="AY355" s="221" t="s">
        <v>143</v>
      </c>
    </row>
    <row r="356" spans="1:65" s="2" customFormat="1" ht="49.15" customHeight="1">
      <c r="A356" s="34"/>
      <c r="B356" s="35"/>
      <c r="C356" s="173" t="s">
        <v>498</v>
      </c>
      <c r="D356" s="173" t="s">
        <v>146</v>
      </c>
      <c r="E356" s="174" t="s">
        <v>499</v>
      </c>
      <c r="F356" s="175" t="s">
        <v>500</v>
      </c>
      <c r="G356" s="176" t="s">
        <v>206</v>
      </c>
      <c r="H356" s="177">
        <v>132.5</v>
      </c>
      <c r="I356" s="178"/>
      <c r="J356" s="177">
        <f>ROUND((ROUND(I356,2))*(ROUND(H356,2)),2)</f>
        <v>0</v>
      </c>
      <c r="K356" s="175" t="s">
        <v>150</v>
      </c>
      <c r="L356" s="39"/>
      <c r="M356" s="179" t="s">
        <v>18</v>
      </c>
      <c r="N356" s="180" t="s">
        <v>46</v>
      </c>
      <c r="O356" s="64"/>
      <c r="P356" s="181">
        <f>O356*H356</f>
        <v>0</v>
      </c>
      <c r="Q356" s="181">
        <v>1.2200000000000001E-2</v>
      </c>
      <c r="R356" s="181">
        <f>Q356*H356</f>
        <v>1.6165</v>
      </c>
      <c r="S356" s="181">
        <v>0</v>
      </c>
      <c r="T356" s="182">
        <f>S356*H356</f>
        <v>0</v>
      </c>
      <c r="U356" s="34"/>
      <c r="V356" s="34"/>
      <c r="W356" s="34"/>
      <c r="X356" s="34"/>
      <c r="Y356" s="34"/>
      <c r="Z356" s="34"/>
      <c r="AA356" s="34"/>
      <c r="AB356" s="34"/>
      <c r="AC356" s="34"/>
      <c r="AD356" s="34"/>
      <c r="AE356" s="34"/>
      <c r="AR356" s="183" t="s">
        <v>294</v>
      </c>
      <c r="AT356" s="183" t="s">
        <v>146</v>
      </c>
      <c r="AU356" s="183" t="s">
        <v>85</v>
      </c>
      <c r="AY356" s="17" t="s">
        <v>143</v>
      </c>
      <c r="BE356" s="184">
        <f>IF(N356="základní",J356,0)</f>
        <v>0</v>
      </c>
      <c r="BF356" s="184">
        <f>IF(N356="snížená",J356,0)</f>
        <v>0</v>
      </c>
      <c r="BG356" s="184">
        <f>IF(N356="zákl. přenesená",J356,0)</f>
        <v>0</v>
      </c>
      <c r="BH356" s="184">
        <f>IF(N356="sníž. přenesená",J356,0)</f>
        <v>0</v>
      </c>
      <c r="BI356" s="184">
        <f>IF(N356="nulová",J356,0)</f>
        <v>0</v>
      </c>
      <c r="BJ356" s="17" t="s">
        <v>83</v>
      </c>
      <c r="BK356" s="184">
        <f>ROUND((ROUND(I356,2))*(ROUND(H356,2)),2)</f>
        <v>0</v>
      </c>
      <c r="BL356" s="17" t="s">
        <v>294</v>
      </c>
      <c r="BM356" s="183" t="s">
        <v>501</v>
      </c>
    </row>
    <row r="357" spans="1:65" s="2" customFormat="1">
      <c r="A357" s="34"/>
      <c r="B357" s="35"/>
      <c r="C357" s="36"/>
      <c r="D357" s="185" t="s">
        <v>153</v>
      </c>
      <c r="E357" s="36"/>
      <c r="F357" s="186" t="s">
        <v>502</v>
      </c>
      <c r="G357" s="36"/>
      <c r="H357" s="36"/>
      <c r="I357" s="187"/>
      <c r="J357" s="36"/>
      <c r="K357" s="36"/>
      <c r="L357" s="39"/>
      <c r="M357" s="188"/>
      <c r="N357" s="189"/>
      <c r="O357" s="64"/>
      <c r="P357" s="64"/>
      <c r="Q357" s="64"/>
      <c r="R357" s="64"/>
      <c r="S357" s="64"/>
      <c r="T357" s="65"/>
      <c r="U357" s="34"/>
      <c r="V357" s="34"/>
      <c r="W357" s="34"/>
      <c r="X357" s="34"/>
      <c r="Y357" s="34"/>
      <c r="Z357" s="34"/>
      <c r="AA357" s="34"/>
      <c r="AB357" s="34"/>
      <c r="AC357" s="34"/>
      <c r="AD357" s="34"/>
      <c r="AE357" s="34"/>
      <c r="AT357" s="17" t="s">
        <v>153</v>
      </c>
      <c r="AU357" s="17" t="s">
        <v>85</v>
      </c>
    </row>
    <row r="358" spans="1:65" s="13" customFormat="1">
      <c r="B358" s="199"/>
      <c r="C358" s="200"/>
      <c r="D358" s="201" t="s">
        <v>160</v>
      </c>
      <c r="E358" s="202" t="s">
        <v>18</v>
      </c>
      <c r="F358" s="203" t="s">
        <v>503</v>
      </c>
      <c r="G358" s="200"/>
      <c r="H358" s="204">
        <v>18.5</v>
      </c>
      <c r="I358" s="205"/>
      <c r="J358" s="200"/>
      <c r="K358" s="200"/>
      <c r="L358" s="206"/>
      <c r="M358" s="207"/>
      <c r="N358" s="208"/>
      <c r="O358" s="208"/>
      <c r="P358" s="208"/>
      <c r="Q358" s="208"/>
      <c r="R358" s="208"/>
      <c r="S358" s="208"/>
      <c r="T358" s="209"/>
      <c r="AT358" s="210" t="s">
        <v>160</v>
      </c>
      <c r="AU358" s="210" t="s">
        <v>85</v>
      </c>
      <c r="AV358" s="13" t="s">
        <v>85</v>
      </c>
      <c r="AW358" s="13" t="s">
        <v>37</v>
      </c>
      <c r="AX358" s="13" t="s">
        <v>75</v>
      </c>
      <c r="AY358" s="210" t="s">
        <v>143</v>
      </c>
    </row>
    <row r="359" spans="1:65" s="13" customFormat="1">
      <c r="B359" s="199"/>
      <c r="C359" s="200"/>
      <c r="D359" s="201" t="s">
        <v>160</v>
      </c>
      <c r="E359" s="202" t="s">
        <v>18</v>
      </c>
      <c r="F359" s="203" t="s">
        <v>504</v>
      </c>
      <c r="G359" s="200"/>
      <c r="H359" s="204">
        <v>12</v>
      </c>
      <c r="I359" s="205"/>
      <c r="J359" s="200"/>
      <c r="K359" s="200"/>
      <c r="L359" s="206"/>
      <c r="M359" s="207"/>
      <c r="N359" s="208"/>
      <c r="O359" s="208"/>
      <c r="P359" s="208"/>
      <c r="Q359" s="208"/>
      <c r="R359" s="208"/>
      <c r="S359" s="208"/>
      <c r="T359" s="209"/>
      <c r="AT359" s="210" t="s">
        <v>160</v>
      </c>
      <c r="AU359" s="210" t="s">
        <v>85</v>
      </c>
      <c r="AV359" s="13" t="s">
        <v>85</v>
      </c>
      <c r="AW359" s="13" t="s">
        <v>37</v>
      </c>
      <c r="AX359" s="13" t="s">
        <v>75</v>
      </c>
      <c r="AY359" s="210" t="s">
        <v>143</v>
      </c>
    </row>
    <row r="360" spans="1:65" s="13" customFormat="1">
      <c r="B360" s="199"/>
      <c r="C360" s="200"/>
      <c r="D360" s="201" t="s">
        <v>160</v>
      </c>
      <c r="E360" s="202" t="s">
        <v>18</v>
      </c>
      <c r="F360" s="203" t="s">
        <v>505</v>
      </c>
      <c r="G360" s="200"/>
      <c r="H360" s="204">
        <v>20.5</v>
      </c>
      <c r="I360" s="205"/>
      <c r="J360" s="200"/>
      <c r="K360" s="200"/>
      <c r="L360" s="206"/>
      <c r="M360" s="207"/>
      <c r="N360" s="208"/>
      <c r="O360" s="208"/>
      <c r="P360" s="208"/>
      <c r="Q360" s="208"/>
      <c r="R360" s="208"/>
      <c r="S360" s="208"/>
      <c r="T360" s="209"/>
      <c r="AT360" s="210" t="s">
        <v>160</v>
      </c>
      <c r="AU360" s="210" t="s">
        <v>85</v>
      </c>
      <c r="AV360" s="13" t="s">
        <v>85</v>
      </c>
      <c r="AW360" s="13" t="s">
        <v>37</v>
      </c>
      <c r="AX360" s="13" t="s">
        <v>75</v>
      </c>
      <c r="AY360" s="210" t="s">
        <v>143</v>
      </c>
    </row>
    <row r="361" spans="1:65" s="13" customFormat="1">
      <c r="B361" s="199"/>
      <c r="C361" s="200"/>
      <c r="D361" s="201" t="s">
        <v>160</v>
      </c>
      <c r="E361" s="202" t="s">
        <v>18</v>
      </c>
      <c r="F361" s="203" t="s">
        <v>506</v>
      </c>
      <c r="G361" s="200"/>
      <c r="H361" s="204">
        <v>20</v>
      </c>
      <c r="I361" s="205"/>
      <c r="J361" s="200"/>
      <c r="K361" s="200"/>
      <c r="L361" s="206"/>
      <c r="M361" s="207"/>
      <c r="N361" s="208"/>
      <c r="O361" s="208"/>
      <c r="P361" s="208"/>
      <c r="Q361" s="208"/>
      <c r="R361" s="208"/>
      <c r="S361" s="208"/>
      <c r="T361" s="209"/>
      <c r="AT361" s="210" t="s">
        <v>160</v>
      </c>
      <c r="AU361" s="210" t="s">
        <v>85</v>
      </c>
      <c r="AV361" s="13" t="s">
        <v>85</v>
      </c>
      <c r="AW361" s="13" t="s">
        <v>37</v>
      </c>
      <c r="AX361" s="13" t="s">
        <v>75</v>
      </c>
      <c r="AY361" s="210" t="s">
        <v>143</v>
      </c>
    </row>
    <row r="362" spans="1:65" s="13" customFormat="1">
      <c r="B362" s="199"/>
      <c r="C362" s="200"/>
      <c r="D362" s="201" t="s">
        <v>160</v>
      </c>
      <c r="E362" s="202" t="s">
        <v>18</v>
      </c>
      <c r="F362" s="203" t="s">
        <v>507</v>
      </c>
      <c r="G362" s="200"/>
      <c r="H362" s="204">
        <v>27</v>
      </c>
      <c r="I362" s="205"/>
      <c r="J362" s="200"/>
      <c r="K362" s="200"/>
      <c r="L362" s="206"/>
      <c r="M362" s="207"/>
      <c r="N362" s="208"/>
      <c r="O362" s="208"/>
      <c r="P362" s="208"/>
      <c r="Q362" s="208"/>
      <c r="R362" s="208"/>
      <c r="S362" s="208"/>
      <c r="T362" s="209"/>
      <c r="AT362" s="210" t="s">
        <v>160</v>
      </c>
      <c r="AU362" s="210" t="s">
        <v>85</v>
      </c>
      <c r="AV362" s="13" t="s">
        <v>85</v>
      </c>
      <c r="AW362" s="13" t="s">
        <v>37</v>
      </c>
      <c r="AX362" s="13" t="s">
        <v>75</v>
      </c>
      <c r="AY362" s="210" t="s">
        <v>143</v>
      </c>
    </row>
    <row r="363" spans="1:65" s="13" customFormat="1">
      <c r="B363" s="199"/>
      <c r="C363" s="200"/>
      <c r="D363" s="201" t="s">
        <v>160</v>
      </c>
      <c r="E363" s="202" t="s">
        <v>18</v>
      </c>
      <c r="F363" s="203" t="s">
        <v>508</v>
      </c>
      <c r="G363" s="200"/>
      <c r="H363" s="204">
        <v>19</v>
      </c>
      <c r="I363" s="205"/>
      <c r="J363" s="200"/>
      <c r="K363" s="200"/>
      <c r="L363" s="206"/>
      <c r="M363" s="207"/>
      <c r="N363" s="208"/>
      <c r="O363" s="208"/>
      <c r="P363" s="208"/>
      <c r="Q363" s="208"/>
      <c r="R363" s="208"/>
      <c r="S363" s="208"/>
      <c r="T363" s="209"/>
      <c r="AT363" s="210" t="s">
        <v>160</v>
      </c>
      <c r="AU363" s="210" t="s">
        <v>85</v>
      </c>
      <c r="AV363" s="13" t="s">
        <v>85</v>
      </c>
      <c r="AW363" s="13" t="s">
        <v>37</v>
      </c>
      <c r="AX363" s="13" t="s">
        <v>75</v>
      </c>
      <c r="AY363" s="210" t="s">
        <v>143</v>
      </c>
    </row>
    <row r="364" spans="1:65" s="13" customFormat="1">
      <c r="B364" s="199"/>
      <c r="C364" s="200"/>
      <c r="D364" s="201" t="s">
        <v>160</v>
      </c>
      <c r="E364" s="202" t="s">
        <v>18</v>
      </c>
      <c r="F364" s="203" t="s">
        <v>509</v>
      </c>
      <c r="G364" s="200"/>
      <c r="H364" s="204">
        <v>15.5</v>
      </c>
      <c r="I364" s="205"/>
      <c r="J364" s="200"/>
      <c r="K364" s="200"/>
      <c r="L364" s="206"/>
      <c r="M364" s="207"/>
      <c r="N364" s="208"/>
      <c r="O364" s="208"/>
      <c r="P364" s="208"/>
      <c r="Q364" s="208"/>
      <c r="R364" s="208"/>
      <c r="S364" s="208"/>
      <c r="T364" s="209"/>
      <c r="AT364" s="210" t="s">
        <v>160</v>
      </c>
      <c r="AU364" s="210" t="s">
        <v>85</v>
      </c>
      <c r="AV364" s="13" t="s">
        <v>85</v>
      </c>
      <c r="AW364" s="13" t="s">
        <v>37</v>
      </c>
      <c r="AX364" s="13" t="s">
        <v>75</v>
      </c>
      <c r="AY364" s="210" t="s">
        <v>143</v>
      </c>
    </row>
    <row r="365" spans="1:65" s="14" customFormat="1">
      <c r="B365" s="211"/>
      <c r="C365" s="212"/>
      <c r="D365" s="201" t="s">
        <v>160</v>
      </c>
      <c r="E365" s="213" t="s">
        <v>18</v>
      </c>
      <c r="F365" s="214" t="s">
        <v>166</v>
      </c>
      <c r="G365" s="212"/>
      <c r="H365" s="215">
        <v>132.5</v>
      </c>
      <c r="I365" s="216"/>
      <c r="J365" s="212"/>
      <c r="K365" s="212"/>
      <c r="L365" s="217"/>
      <c r="M365" s="218"/>
      <c r="N365" s="219"/>
      <c r="O365" s="219"/>
      <c r="P365" s="219"/>
      <c r="Q365" s="219"/>
      <c r="R365" s="219"/>
      <c r="S365" s="219"/>
      <c r="T365" s="220"/>
      <c r="AT365" s="221" t="s">
        <v>160</v>
      </c>
      <c r="AU365" s="221" t="s">
        <v>85</v>
      </c>
      <c r="AV365" s="14" t="s">
        <v>151</v>
      </c>
      <c r="AW365" s="14" t="s">
        <v>37</v>
      </c>
      <c r="AX365" s="14" t="s">
        <v>83</v>
      </c>
      <c r="AY365" s="221" t="s">
        <v>143</v>
      </c>
    </row>
    <row r="366" spans="1:65" s="2" customFormat="1" ht="37.9" customHeight="1">
      <c r="A366" s="34"/>
      <c r="B366" s="35"/>
      <c r="C366" s="173" t="s">
        <v>510</v>
      </c>
      <c r="D366" s="173" t="s">
        <v>146</v>
      </c>
      <c r="E366" s="174" t="s">
        <v>511</v>
      </c>
      <c r="F366" s="175" t="s">
        <v>512</v>
      </c>
      <c r="G366" s="176" t="s">
        <v>206</v>
      </c>
      <c r="H366" s="177">
        <v>132.5</v>
      </c>
      <c r="I366" s="178"/>
      <c r="J366" s="177">
        <f>ROUND((ROUND(I366,2))*(ROUND(H366,2)),2)</f>
        <v>0</v>
      </c>
      <c r="K366" s="175" t="s">
        <v>150</v>
      </c>
      <c r="L366" s="39"/>
      <c r="M366" s="179" t="s">
        <v>18</v>
      </c>
      <c r="N366" s="180" t="s">
        <v>46</v>
      </c>
      <c r="O366" s="64"/>
      <c r="P366" s="181">
        <f>O366*H366</f>
        <v>0</v>
      </c>
      <c r="Q366" s="181">
        <v>1E-4</v>
      </c>
      <c r="R366" s="181">
        <f>Q366*H366</f>
        <v>1.3250000000000001E-2</v>
      </c>
      <c r="S366" s="181">
        <v>0</v>
      </c>
      <c r="T366" s="182">
        <f>S366*H366</f>
        <v>0</v>
      </c>
      <c r="U366" s="34"/>
      <c r="V366" s="34"/>
      <c r="W366" s="34"/>
      <c r="X366" s="34"/>
      <c r="Y366" s="34"/>
      <c r="Z366" s="34"/>
      <c r="AA366" s="34"/>
      <c r="AB366" s="34"/>
      <c r="AC366" s="34"/>
      <c r="AD366" s="34"/>
      <c r="AE366" s="34"/>
      <c r="AR366" s="183" t="s">
        <v>294</v>
      </c>
      <c r="AT366" s="183" t="s">
        <v>146</v>
      </c>
      <c r="AU366" s="183" t="s">
        <v>85</v>
      </c>
      <c r="AY366" s="17" t="s">
        <v>143</v>
      </c>
      <c r="BE366" s="184">
        <f>IF(N366="základní",J366,0)</f>
        <v>0</v>
      </c>
      <c r="BF366" s="184">
        <f>IF(N366="snížená",J366,0)</f>
        <v>0</v>
      </c>
      <c r="BG366" s="184">
        <f>IF(N366="zákl. přenesená",J366,0)</f>
        <v>0</v>
      </c>
      <c r="BH366" s="184">
        <f>IF(N366="sníž. přenesená",J366,0)</f>
        <v>0</v>
      </c>
      <c r="BI366" s="184">
        <f>IF(N366="nulová",J366,0)</f>
        <v>0</v>
      </c>
      <c r="BJ366" s="17" t="s">
        <v>83</v>
      </c>
      <c r="BK366" s="184">
        <f>ROUND((ROUND(I366,2))*(ROUND(H366,2)),2)</f>
        <v>0</v>
      </c>
      <c r="BL366" s="17" t="s">
        <v>294</v>
      </c>
      <c r="BM366" s="183" t="s">
        <v>513</v>
      </c>
    </row>
    <row r="367" spans="1:65" s="2" customFormat="1">
      <c r="A367" s="34"/>
      <c r="B367" s="35"/>
      <c r="C367" s="36"/>
      <c r="D367" s="185" t="s">
        <v>153</v>
      </c>
      <c r="E367" s="36"/>
      <c r="F367" s="186" t="s">
        <v>514</v>
      </c>
      <c r="G367" s="36"/>
      <c r="H367" s="36"/>
      <c r="I367" s="187"/>
      <c r="J367" s="36"/>
      <c r="K367" s="36"/>
      <c r="L367" s="39"/>
      <c r="M367" s="188"/>
      <c r="N367" s="189"/>
      <c r="O367" s="64"/>
      <c r="P367" s="64"/>
      <c r="Q367" s="64"/>
      <c r="R367" s="64"/>
      <c r="S367" s="64"/>
      <c r="T367" s="65"/>
      <c r="U367" s="34"/>
      <c r="V367" s="34"/>
      <c r="W367" s="34"/>
      <c r="X367" s="34"/>
      <c r="Y367" s="34"/>
      <c r="Z367" s="34"/>
      <c r="AA367" s="34"/>
      <c r="AB367" s="34"/>
      <c r="AC367" s="34"/>
      <c r="AD367" s="34"/>
      <c r="AE367" s="34"/>
      <c r="AT367" s="17" t="s">
        <v>153</v>
      </c>
      <c r="AU367" s="17" t="s">
        <v>85</v>
      </c>
    </row>
    <row r="368" spans="1:65" s="2" customFormat="1" ht="37.9" customHeight="1">
      <c r="A368" s="34"/>
      <c r="B368" s="35"/>
      <c r="C368" s="173" t="s">
        <v>515</v>
      </c>
      <c r="D368" s="173" t="s">
        <v>146</v>
      </c>
      <c r="E368" s="174" t="s">
        <v>516</v>
      </c>
      <c r="F368" s="175" t="s">
        <v>517</v>
      </c>
      <c r="G368" s="176" t="s">
        <v>206</v>
      </c>
      <c r="H368" s="177">
        <v>132.5</v>
      </c>
      <c r="I368" s="178"/>
      <c r="J368" s="177">
        <f>ROUND((ROUND(I368,2))*(ROUND(H368,2)),2)</f>
        <v>0</v>
      </c>
      <c r="K368" s="175" t="s">
        <v>150</v>
      </c>
      <c r="L368" s="39"/>
      <c r="M368" s="179" t="s">
        <v>18</v>
      </c>
      <c r="N368" s="180" t="s">
        <v>46</v>
      </c>
      <c r="O368" s="64"/>
      <c r="P368" s="181">
        <f>O368*H368</f>
        <v>0</v>
      </c>
      <c r="Q368" s="181">
        <v>0</v>
      </c>
      <c r="R368" s="181">
        <f>Q368*H368</f>
        <v>0</v>
      </c>
      <c r="S368" s="181">
        <v>0</v>
      </c>
      <c r="T368" s="182">
        <f>S368*H368</f>
        <v>0</v>
      </c>
      <c r="U368" s="34"/>
      <c r="V368" s="34"/>
      <c r="W368" s="34"/>
      <c r="X368" s="34"/>
      <c r="Y368" s="34"/>
      <c r="Z368" s="34"/>
      <c r="AA368" s="34"/>
      <c r="AB368" s="34"/>
      <c r="AC368" s="34"/>
      <c r="AD368" s="34"/>
      <c r="AE368" s="34"/>
      <c r="AR368" s="183" t="s">
        <v>294</v>
      </c>
      <c r="AT368" s="183" t="s">
        <v>146</v>
      </c>
      <c r="AU368" s="183" t="s">
        <v>85</v>
      </c>
      <c r="AY368" s="17" t="s">
        <v>143</v>
      </c>
      <c r="BE368" s="184">
        <f>IF(N368="základní",J368,0)</f>
        <v>0</v>
      </c>
      <c r="BF368" s="184">
        <f>IF(N368="snížená",J368,0)</f>
        <v>0</v>
      </c>
      <c r="BG368" s="184">
        <f>IF(N368="zákl. přenesená",J368,0)</f>
        <v>0</v>
      </c>
      <c r="BH368" s="184">
        <f>IF(N368="sníž. přenesená",J368,0)</f>
        <v>0</v>
      </c>
      <c r="BI368" s="184">
        <f>IF(N368="nulová",J368,0)</f>
        <v>0</v>
      </c>
      <c r="BJ368" s="17" t="s">
        <v>83</v>
      </c>
      <c r="BK368" s="184">
        <f>ROUND((ROUND(I368,2))*(ROUND(H368,2)),2)</f>
        <v>0</v>
      </c>
      <c r="BL368" s="17" t="s">
        <v>294</v>
      </c>
      <c r="BM368" s="183" t="s">
        <v>518</v>
      </c>
    </row>
    <row r="369" spans="1:65" s="2" customFormat="1">
      <c r="A369" s="34"/>
      <c r="B369" s="35"/>
      <c r="C369" s="36"/>
      <c r="D369" s="185" t="s">
        <v>153</v>
      </c>
      <c r="E369" s="36"/>
      <c r="F369" s="186" t="s">
        <v>519</v>
      </c>
      <c r="G369" s="36"/>
      <c r="H369" s="36"/>
      <c r="I369" s="187"/>
      <c r="J369" s="36"/>
      <c r="K369" s="36"/>
      <c r="L369" s="39"/>
      <c r="M369" s="188"/>
      <c r="N369" s="189"/>
      <c r="O369" s="64"/>
      <c r="P369" s="64"/>
      <c r="Q369" s="64"/>
      <c r="R369" s="64"/>
      <c r="S369" s="64"/>
      <c r="T369" s="65"/>
      <c r="U369" s="34"/>
      <c r="V369" s="34"/>
      <c r="W369" s="34"/>
      <c r="X369" s="34"/>
      <c r="Y369" s="34"/>
      <c r="Z369" s="34"/>
      <c r="AA369" s="34"/>
      <c r="AB369" s="34"/>
      <c r="AC369" s="34"/>
      <c r="AD369" s="34"/>
      <c r="AE369" s="34"/>
      <c r="AT369" s="17" t="s">
        <v>153</v>
      </c>
      <c r="AU369" s="17" t="s">
        <v>85</v>
      </c>
    </row>
    <row r="370" spans="1:65" s="2" customFormat="1" ht="24.2" customHeight="1">
      <c r="A370" s="34"/>
      <c r="B370" s="35"/>
      <c r="C370" s="190" t="s">
        <v>520</v>
      </c>
      <c r="D370" s="190" t="s">
        <v>155</v>
      </c>
      <c r="E370" s="191" t="s">
        <v>521</v>
      </c>
      <c r="F370" s="192" t="s">
        <v>522</v>
      </c>
      <c r="G370" s="193" t="s">
        <v>206</v>
      </c>
      <c r="H370" s="194">
        <v>148.86000000000001</v>
      </c>
      <c r="I370" s="195"/>
      <c r="J370" s="194">
        <f>ROUND((ROUND(I370,2))*(ROUND(H370,2)),2)</f>
        <v>0</v>
      </c>
      <c r="K370" s="192" t="s">
        <v>150</v>
      </c>
      <c r="L370" s="196"/>
      <c r="M370" s="197" t="s">
        <v>18</v>
      </c>
      <c r="N370" s="198" t="s">
        <v>46</v>
      </c>
      <c r="O370" s="64"/>
      <c r="P370" s="181">
        <f>O370*H370</f>
        <v>0</v>
      </c>
      <c r="Q370" s="181">
        <v>1.1E-4</v>
      </c>
      <c r="R370" s="181">
        <f>Q370*H370</f>
        <v>1.6374600000000003E-2</v>
      </c>
      <c r="S370" s="181">
        <v>0</v>
      </c>
      <c r="T370" s="182">
        <f>S370*H370</f>
        <v>0</v>
      </c>
      <c r="U370" s="34"/>
      <c r="V370" s="34"/>
      <c r="W370" s="34"/>
      <c r="X370" s="34"/>
      <c r="Y370" s="34"/>
      <c r="Z370" s="34"/>
      <c r="AA370" s="34"/>
      <c r="AB370" s="34"/>
      <c r="AC370" s="34"/>
      <c r="AD370" s="34"/>
      <c r="AE370" s="34"/>
      <c r="AR370" s="183" t="s">
        <v>404</v>
      </c>
      <c r="AT370" s="183" t="s">
        <v>155</v>
      </c>
      <c r="AU370" s="183" t="s">
        <v>85</v>
      </c>
      <c r="AY370" s="17" t="s">
        <v>143</v>
      </c>
      <c r="BE370" s="184">
        <f>IF(N370="základní",J370,0)</f>
        <v>0</v>
      </c>
      <c r="BF370" s="184">
        <f>IF(N370="snížená",J370,0)</f>
        <v>0</v>
      </c>
      <c r="BG370" s="184">
        <f>IF(N370="zákl. přenesená",J370,0)</f>
        <v>0</v>
      </c>
      <c r="BH370" s="184">
        <f>IF(N370="sníž. přenesená",J370,0)</f>
        <v>0</v>
      </c>
      <c r="BI370" s="184">
        <f>IF(N370="nulová",J370,0)</f>
        <v>0</v>
      </c>
      <c r="BJ370" s="17" t="s">
        <v>83</v>
      </c>
      <c r="BK370" s="184">
        <f>ROUND((ROUND(I370,2))*(ROUND(H370,2)),2)</f>
        <v>0</v>
      </c>
      <c r="BL370" s="17" t="s">
        <v>294</v>
      </c>
      <c r="BM370" s="183" t="s">
        <v>523</v>
      </c>
    </row>
    <row r="371" spans="1:65" s="13" customFormat="1">
      <c r="B371" s="199"/>
      <c r="C371" s="200"/>
      <c r="D371" s="201" t="s">
        <v>160</v>
      </c>
      <c r="E371" s="200"/>
      <c r="F371" s="203" t="s">
        <v>524</v>
      </c>
      <c r="G371" s="200"/>
      <c r="H371" s="204">
        <v>148.86000000000001</v>
      </c>
      <c r="I371" s="205"/>
      <c r="J371" s="200"/>
      <c r="K371" s="200"/>
      <c r="L371" s="206"/>
      <c r="M371" s="207"/>
      <c r="N371" s="208"/>
      <c r="O371" s="208"/>
      <c r="P371" s="208"/>
      <c r="Q371" s="208"/>
      <c r="R371" s="208"/>
      <c r="S371" s="208"/>
      <c r="T371" s="209"/>
      <c r="AT371" s="210" t="s">
        <v>160</v>
      </c>
      <c r="AU371" s="210" t="s">
        <v>85</v>
      </c>
      <c r="AV371" s="13" t="s">
        <v>85</v>
      </c>
      <c r="AW371" s="13" t="s">
        <v>4</v>
      </c>
      <c r="AX371" s="13" t="s">
        <v>83</v>
      </c>
      <c r="AY371" s="210" t="s">
        <v>143</v>
      </c>
    </row>
    <row r="372" spans="1:65" s="2" customFormat="1" ht="24.2" customHeight="1">
      <c r="A372" s="34"/>
      <c r="B372" s="35"/>
      <c r="C372" s="173" t="s">
        <v>525</v>
      </c>
      <c r="D372" s="173" t="s">
        <v>146</v>
      </c>
      <c r="E372" s="174" t="s">
        <v>526</v>
      </c>
      <c r="F372" s="175" t="s">
        <v>527</v>
      </c>
      <c r="G372" s="176" t="s">
        <v>206</v>
      </c>
      <c r="H372" s="177">
        <v>132.5</v>
      </c>
      <c r="I372" s="178"/>
      <c r="J372" s="177">
        <f>ROUND((ROUND(I372,2))*(ROUND(H372,2)),2)</f>
        <v>0</v>
      </c>
      <c r="K372" s="175" t="s">
        <v>150</v>
      </c>
      <c r="L372" s="39"/>
      <c r="M372" s="179" t="s">
        <v>18</v>
      </c>
      <c r="N372" s="180" t="s">
        <v>46</v>
      </c>
      <c r="O372" s="64"/>
      <c r="P372" s="181">
        <f>O372*H372</f>
        <v>0</v>
      </c>
      <c r="Q372" s="181">
        <v>1E-4</v>
      </c>
      <c r="R372" s="181">
        <f>Q372*H372</f>
        <v>1.3250000000000001E-2</v>
      </c>
      <c r="S372" s="181">
        <v>0</v>
      </c>
      <c r="T372" s="182">
        <f>S372*H372</f>
        <v>0</v>
      </c>
      <c r="U372" s="34"/>
      <c r="V372" s="34"/>
      <c r="W372" s="34"/>
      <c r="X372" s="34"/>
      <c r="Y372" s="34"/>
      <c r="Z372" s="34"/>
      <c r="AA372" s="34"/>
      <c r="AB372" s="34"/>
      <c r="AC372" s="34"/>
      <c r="AD372" s="34"/>
      <c r="AE372" s="34"/>
      <c r="AR372" s="183" t="s">
        <v>294</v>
      </c>
      <c r="AT372" s="183" t="s">
        <v>146</v>
      </c>
      <c r="AU372" s="183" t="s">
        <v>85</v>
      </c>
      <c r="AY372" s="17" t="s">
        <v>143</v>
      </c>
      <c r="BE372" s="184">
        <f>IF(N372="základní",J372,0)</f>
        <v>0</v>
      </c>
      <c r="BF372" s="184">
        <f>IF(N372="snížená",J372,0)</f>
        <v>0</v>
      </c>
      <c r="BG372" s="184">
        <f>IF(N372="zákl. přenesená",J372,0)</f>
        <v>0</v>
      </c>
      <c r="BH372" s="184">
        <f>IF(N372="sníž. přenesená",J372,0)</f>
        <v>0</v>
      </c>
      <c r="BI372" s="184">
        <f>IF(N372="nulová",J372,0)</f>
        <v>0</v>
      </c>
      <c r="BJ372" s="17" t="s">
        <v>83</v>
      </c>
      <c r="BK372" s="184">
        <f>ROUND((ROUND(I372,2))*(ROUND(H372,2)),2)</f>
        <v>0</v>
      </c>
      <c r="BL372" s="17" t="s">
        <v>294</v>
      </c>
      <c r="BM372" s="183" t="s">
        <v>528</v>
      </c>
    </row>
    <row r="373" spans="1:65" s="2" customFormat="1">
      <c r="A373" s="34"/>
      <c r="B373" s="35"/>
      <c r="C373" s="36"/>
      <c r="D373" s="185" t="s">
        <v>153</v>
      </c>
      <c r="E373" s="36"/>
      <c r="F373" s="186" t="s">
        <v>529</v>
      </c>
      <c r="G373" s="36"/>
      <c r="H373" s="36"/>
      <c r="I373" s="187"/>
      <c r="J373" s="36"/>
      <c r="K373" s="36"/>
      <c r="L373" s="39"/>
      <c r="M373" s="188"/>
      <c r="N373" s="189"/>
      <c r="O373" s="64"/>
      <c r="P373" s="64"/>
      <c r="Q373" s="64"/>
      <c r="R373" s="64"/>
      <c r="S373" s="64"/>
      <c r="T373" s="65"/>
      <c r="U373" s="34"/>
      <c r="V373" s="34"/>
      <c r="W373" s="34"/>
      <c r="X373" s="34"/>
      <c r="Y373" s="34"/>
      <c r="Z373" s="34"/>
      <c r="AA373" s="34"/>
      <c r="AB373" s="34"/>
      <c r="AC373" s="34"/>
      <c r="AD373" s="34"/>
      <c r="AE373" s="34"/>
      <c r="AT373" s="17" t="s">
        <v>153</v>
      </c>
      <c r="AU373" s="17" t="s">
        <v>85</v>
      </c>
    </row>
    <row r="374" spans="1:65" s="2" customFormat="1" ht="33" customHeight="1">
      <c r="A374" s="34"/>
      <c r="B374" s="35"/>
      <c r="C374" s="173" t="s">
        <v>530</v>
      </c>
      <c r="D374" s="173" t="s">
        <v>146</v>
      </c>
      <c r="E374" s="174" t="s">
        <v>531</v>
      </c>
      <c r="F374" s="175" t="s">
        <v>532</v>
      </c>
      <c r="G374" s="176" t="s">
        <v>206</v>
      </c>
      <c r="H374" s="177">
        <v>132.5</v>
      </c>
      <c r="I374" s="178"/>
      <c r="J374" s="177">
        <f>ROUND((ROUND(I374,2))*(ROUND(H374,2)),2)</f>
        <v>0</v>
      </c>
      <c r="K374" s="175" t="s">
        <v>150</v>
      </c>
      <c r="L374" s="39"/>
      <c r="M374" s="179" t="s">
        <v>18</v>
      </c>
      <c r="N374" s="180" t="s">
        <v>46</v>
      </c>
      <c r="O374" s="64"/>
      <c r="P374" s="181">
        <f>O374*H374</f>
        <v>0</v>
      </c>
      <c r="Q374" s="181">
        <v>6.9999999999999999E-4</v>
      </c>
      <c r="R374" s="181">
        <f>Q374*H374</f>
        <v>9.2749999999999999E-2</v>
      </c>
      <c r="S374" s="181">
        <v>0</v>
      </c>
      <c r="T374" s="182">
        <f>S374*H374</f>
        <v>0</v>
      </c>
      <c r="U374" s="34"/>
      <c r="V374" s="34"/>
      <c r="W374" s="34"/>
      <c r="X374" s="34"/>
      <c r="Y374" s="34"/>
      <c r="Z374" s="34"/>
      <c r="AA374" s="34"/>
      <c r="AB374" s="34"/>
      <c r="AC374" s="34"/>
      <c r="AD374" s="34"/>
      <c r="AE374" s="34"/>
      <c r="AR374" s="183" t="s">
        <v>294</v>
      </c>
      <c r="AT374" s="183" t="s">
        <v>146</v>
      </c>
      <c r="AU374" s="183" t="s">
        <v>85</v>
      </c>
      <c r="AY374" s="17" t="s">
        <v>143</v>
      </c>
      <c r="BE374" s="184">
        <f>IF(N374="základní",J374,0)</f>
        <v>0</v>
      </c>
      <c r="BF374" s="184">
        <f>IF(N374="snížená",J374,0)</f>
        <v>0</v>
      </c>
      <c r="BG374" s="184">
        <f>IF(N374="zákl. přenesená",J374,0)</f>
        <v>0</v>
      </c>
      <c r="BH374" s="184">
        <f>IF(N374="sníž. přenesená",J374,0)</f>
        <v>0</v>
      </c>
      <c r="BI374" s="184">
        <f>IF(N374="nulová",J374,0)</f>
        <v>0</v>
      </c>
      <c r="BJ374" s="17" t="s">
        <v>83</v>
      </c>
      <c r="BK374" s="184">
        <f>ROUND((ROUND(I374,2))*(ROUND(H374,2)),2)</f>
        <v>0</v>
      </c>
      <c r="BL374" s="17" t="s">
        <v>294</v>
      </c>
      <c r="BM374" s="183" t="s">
        <v>533</v>
      </c>
    </row>
    <row r="375" spans="1:65" s="2" customFormat="1">
      <c r="A375" s="34"/>
      <c r="B375" s="35"/>
      <c r="C375" s="36"/>
      <c r="D375" s="185" t="s">
        <v>153</v>
      </c>
      <c r="E375" s="36"/>
      <c r="F375" s="186" t="s">
        <v>534</v>
      </c>
      <c r="G375" s="36"/>
      <c r="H375" s="36"/>
      <c r="I375" s="187"/>
      <c r="J375" s="36"/>
      <c r="K375" s="36"/>
      <c r="L375" s="39"/>
      <c r="M375" s="188"/>
      <c r="N375" s="189"/>
      <c r="O375" s="64"/>
      <c r="P375" s="64"/>
      <c r="Q375" s="64"/>
      <c r="R375" s="64"/>
      <c r="S375" s="64"/>
      <c r="T375" s="65"/>
      <c r="U375" s="34"/>
      <c r="V375" s="34"/>
      <c r="W375" s="34"/>
      <c r="X375" s="34"/>
      <c r="Y375" s="34"/>
      <c r="Z375" s="34"/>
      <c r="AA375" s="34"/>
      <c r="AB375" s="34"/>
      <c r="AC375" s="34"/>
      <c r="AD375" s="34"/>
      <c r="AE375" s="34"/>
      <c r="AT375" s="17" t="s">
        <v>153</v>
      </c>
      <c r="AU375" s="17" t="s">
        <v>85</v>
      </c>
    </row>
    <row r="376" spans="1:65" s="2" customFormat="1" ht="49.15" customHeight="1">
      <c r="A376" s="34"/>
      <c r="B376" s="35"/>
      <c r="C376" s="173" t="s">
        <v>535</v>
      </c>
      <c r="D376" s="173" t="s">
        <v>146</v>
      </c>
      <c r="E376" s="174" t="s">
        <v>536</v>
      </c>
      <c r="F376" s="175" t="s">
        <v>537</v>
      </c>
      <c r="G376" s="176" t="s">
        <v>206</v>
      </c>
      <c r="H376" s="177">
        <v>128.5</v>
      </c>
      <c r="I376" s="178"/>
      <c r="J376" s="177">
        <f>ROUND((ROUND(I376,2))*(ROUND(H376,2)),2)</f>
        <v>0</v>
      </c>
      <c r="K376" s="175" t="s">
        <v>150</v>
      </c>
      <c r="L376" s="39"/>
      <c r="M376" s="179" t="s">
        <v>18</v>
      </c>
      <c r="N376" s="180" t="s">
        <v>46</v>
      </c>
      <c r="O376" s="64"/>
      <c r="P376" s="181">
        <f>O376*H376</f>
        <v>0</v>
      </c>
      <c r="Q376" s="181">
        <v>0</v>
      </c>
      <c r="R376" s="181">
        <f>Q376*H376</f>
        <v>0</v>
      </c>
      <c r="S376" s="181">
        <v>1.721E-2</v>
      </c>
      <c r="T376" s="182">
        <f>S376*H376</f>
        <v>2.2114850000000001</v>
      </c>
      <c r="U376" s="34"/>
      <c r="V376" s="34"/>
      <c r="W376" s="34"/>
      <c r="X376" s="34"/>
      <c r="Y376" s="34"/>
      <c r="Z376" s="34"/>
      <c r="AA376" s="34"/>
      <c r="AB376" s="34"/>
      <c r="AC376" s="34"/>
      <c r="AD376" s="34"/>
      <c r="AE376" s="34"/>
      <c r="AR376" s="183" t="s">
        <v>294</v>
      </c>
      <c r="AT376" s="183" t="s">
        <v>146</v>
      </c>
      <c r="AU376" s="183" t="s">
        <v>85</v>
      </c>
      <c r="AY376" s="17" t="s">
        <v>143</v>
      </c>
      <c r="BE376" s="184">
        <f>IF(N376="základní",J376,0)</f>
        <v>0</v>
      </c>
      <c r="BF376" s="184">
        <f>IF(N376="snížená",J376,0)</f>
        <v>0</v>
      </c>
      <c r="BG376" s="184">
        <f>IF(N376="zákl. přenesená",J376,0)</f>
        <v>0</v>
      </c>
      <c r="BH376" s="184">
        <f>IF(N376="sníž. přenesená",J376,0)</f>
        <v>0</v>
      </c>
      <c r="BI376" s="184">
        <f>IF(N376="nulová",J376,0)</f>
        <v>0</v>
      </c>
      <c r="BJ376" s="17" t="s">
        <v>83</v>
      </c>
      <c r="BK376" s="184">
        <f>ROUND((ROUND(I376,2))*(ROUND(H376,2)),2)</f>
        <v>0</v>
      </c>
      <c r="BL376" s="17" t="s">
        <v>294</v>
      </c>
      <c r="BM376" s="183" t="s">
        <v>538</v>
      </c>
    </row>
    <row r="377" spans="1:65" s="2" customFormat="1">
      <c r="A377" s="34"/>
      <c r="B377" s="35"/>
      <c r="C377" s="36"/>
      <c r="D377" s="185" t="s">
        <v>153</v>
      </c>
      <c r="E377" s="36"/>
      <c r="F377" s="186" t="s">
        <v>539</v>
      </c>
      <c r="G377" s="36"/>
      <c r="H377" s="36"/>
      <c r="I377" s="187"/>
      <c r="J377" s="36"/>
      <c r="K377" s="36"/>
      <c r="L377" s="39"/>
      <c r="M377" s="188"/>
      <c r="N377" s="189"/>
      <c r="O377" s="64"/>
      <c r="P377" s="64"/>
      <c r="Q377" s="64"/>
      <c r="R377" s="64"/>
      <c r="S377" s="64"/>
      <c r="T377" s="65"/>
      <c r="U377" s="34"/>
      <c r="V377" s="34"/>
      <c r="W377" s="34"/>
      <c r="X377" s="34"/>
      <c r="Y377" s="34"/>
      <c r="Z377" s="34"/>
      <c r="AA377" s="34"/>
      <c r="AB377" s="34"/>
      <c r="AC377" s="34"/>
      <c r="AD377" s="34"/>
      <c r="AE377" s="34"/>
      <c r="AT377" s="17" t="s">
        <v>153</v>
      </c>
      <c r="AU377" s="17" t="s">
        <v>85</v>
      </c>
    </row>
    <row r="378" spans="1:65" s="13" customFormat="1">
      <c r="B378" s="199"/>
      <c r="C378" s="200"/>
      <c r="D378" s="201" t="s">
        <v>160</v>
      </c>
      <c r="E378" s="202" t="s">
        <v>18</v>
      </c>
      <c r="F378" s="203" t="s">
        <v>503</v>
      </c>
      <c r="G378" s="200"/>
      <c r="H378" s="204">
        <v>18.5</v>
      </c>
      <c r="I378" s="205"/>
      <c r="J378" s="200"/>
      <c r="K378" s="200"/>
      <c r="L378" s="206"/>
      <c r="M378" s="207"/>
      <c r="N378" s="208"/>
      <c r="O378" s="208"/>
      <c r="P378" s="208"/>
      <c r="Q378" s="208"/>
      <c r="R378" s="208"/>
      <c r="S378" s="208"/>
      <c r="T378" s="209"/>
      <c r="AT378" s="210" t="s">
        <v>160</v>
      </c>
      <c r="AU378" s="210" t="s">
        <v>85</v>
      </c>
      <c r="AV378" s="13" t="s">
        <v>85</v>
      </c>
      <c r="AW378" s="13" t="s">
        <v>37</v>
      </c>
      <c r="AX378" s="13" t="s">
        <v>75</v>
      </c>
      <c r="AY378" s="210" t="s">
        <v>143</v>
      </c>
    </row>
    <row r="379" spans="1:65" s="13" customFormat="1">
      <c r="B379" s="199"/>
      <c r="C379" s="200"/>
      <c r="D379" s="201" t="s">
        <v>160</v>
      </c>
      <c r="E379" s="202" t="s">
        <v>18</v>
      </c>
      <c r="F379" s="203" t="s">
        <v>504</v>
      </c>
      <c r="G379" s="200"/>
      <c r="H379" s="204">
        <v>12</v>
      </c>
      <c r="I379" s="205"/>
      <c r="J379" s="200"/>
      <c r="K379" s="200"/>
      <c r="L379" s="206"/>
      <c r="M379" s="207"/>
      <c r="N379" s="208"/>
      <c r="O379" s="208"/>
      <c r="P379" s="208"/>
      <c r="Q379" s="208"/>
      <c r="R379" s="208"/>
      <c r="S379" s="208"/>
      <c r="T379" s="209"/>
      <c r="AT379" s="210" t="s">
        <v>160</v>
      </c>
      <c r="AU379" s="210" t="s">
        <v>85</v>
      </c>
      <c r="AV379" s="13" t="s">
        <v>85</v>
      </c>
      <c r="AW379" s="13" t="s">
        <v>37</v>
      </c>
      <c r="AX379" s="13" t="s">
        <v>75</v>
      </c>
      <c r="AY379" s="210" t="s">
        <v>143</v>
      </c>
    </row>
    <row r="380" spans="1:65" s="13" customFormat="1">
      <c r="B380" s="199"/>
      <c r="C380" s="200"/>
      <c r="D380" s="201" t="s">
        <v>160</v>
      </c>
      <c r="E380" s="202" t="s">
        <v>18</v>
      </c>
      <c r="F380" s="203" t="s">
        <v>505</v>
      </c>
      <c r="G380" s="200"/>
      <c r="H380" s="204">
        <v>20.5</v>
      </c>
      <c r="I380" s="205"/>
      <c r="J380" s="200"/>
      <c r="K380" s="200"/>
      <c r="L380" s="206"/>
      <c r="M380" s="207"/>
      <c r="N380" s="208"/>
      <c r="O380" s="208"/>
      <c r="P380" s="208"/>
      <c r="Q380" s="208"/>
      <c r="R380" s="208"/>
      <c r="S380" s="208"/>
      <c r="T380" s="209"/>
      <c r="AT380" s="210" t="s">
        <v>160</v>
      </c>
      <c r="AU380" s="210" t="s">
        <v>85</v>
      </c>
      <c r="AV380" s="13" t="s">
        <v>85</v>
      </c>
      <c r="AW380" s="13" t="s">
        <v>37</v>
      </c>
      <c r="AX380" s="13" t="s">
        <v>75</v>
      </c>
      <c r="AY380" s="210" t="s">
        <v>143</v>
      </c>
    </row>
    <row r="381" spans="1:65" s="13" customFormat="1">
      <c r="B381" s="199"/>
      <c r="C381" s="200"/>
      <c r="D381" s="201" t="s">
        <v>160</v>
      </c>
      <c r="E381" s="202" t="s">
        <v>18</v>
      </c>
      <c r="F381" s="203" t="s">
        <v>506</v>
      </c>
      <c r="G381" s="200"/>
      <c r="H381" s="204">
        <v>20</v>
      </c>
      <c r="I381" s="205"/>
      <c r="J381" s="200"/>
      <c r="K381" s="200"/>
      <c r="L381" s="206"/>
      <c r="M381" s="207"/>
      <c r="N381" s="208"/>
      <c r="O381" s="208"/>
      <c r="P381" s="208"/>
      <c r="Q381" s="208"/>
      <c r="R381" s="208"/>
      <c r="S381" s="208"/>
      <c r="T381" s="209"/>
      <c r="AT381" s="210" t="s">
        <v>160</v>
      </c>
      <c r="AU381" s="210" t="s">
        <v>85</v>
      </c>
      <c r="AV381" s="13" t="s">
        <v>85</v>
      </c>
      <c r="AW381" s="13" t="s">
        <v>37</v>
      </c>
      <c r="AX381" s="13" t="s">
        <v>75</v>
      </c>
      <c r="AY381" s="210" t="s">
        <v>143</v>
      </c>
    </row>
    <row r="382" spans="1:65" s="13" customFormat="1">
      <c r="B382" s="199"/>
      <c r="C382" s="200"/>
      <c r="D382" s="201" t="s">
        <v>160</v>
      </c>
      <c r="E382" s="202" t="s">
        <v>18</v>
      </c>
      <c r="F382" s="203" t="s">
        <v>540</v>
      </c>
      <c r="G382" s="200"/>
      <c r="H382" s="204">
        <v>22</v>
      </c>
      <c r="I382" s="205"/>
      <c r="J382" s="200"/>
      <c r="K382" s="200"/>
      <c r="L382" s="206"/>
      <c r="M382" s="207"/>
      <c r="N382" s="208"/>
      <c r="O382" s="208"/>
      <c r="P382" s="208"/>
      <c r="Q382" s="208"/>
      <c r="R382" s="208"/>
      <c r="S382" s="208"/>
      <c r="T382" s="209"/>
      <c r="AT382" s="210" t="s">
        <v>160</v>
      </c>
      <c r="AU382" s="210" t="s">
        <v>85</v>
      </c>
      <c r="AV382" s="13" t="s">
        <v>85</v>
      </c>
      <c r="AW382" s="13" t="s">
        <v>37</v>
      </c>
      <c r="AX382" s="13" t="s">
        <v>75</v>
      </c>
      <c r="AY382" s="210" t="s">
        <v>143</v>
      </c>
    </row>
    <row r="383" spans="1:65" s="13" customFormat="1">
      <c r="B383" s="199"/>
      <c r="C383" s="200"/>
      <c r="D383" s="201" t="s">
        <v>160</v>
      </c>
      <c r="E383" s="202" t="s">
        <v>18</v>
      </c>
      <c r="F383" s="203" t="s">
        <v>541</v>
      </c>
      <c r="G383" s="200"/>
      <c r="H383" s="204">
        <v>19.5</v>
      </c>
      <c r="I383" s="205"/>
      <c r="J383" s="200"/>
      <c r="K383" s="200"/>
      <c r="L383" s="206"/>
      <c r="M383" s="207"/>
      <c r="N383" s="208"/>
      <c r="O383" s="208"/>
      <c r="P383" s="208"/>
      <c r="Q383" s="208"/>
      <c r="R383" s="208"/>
      <c r="S383" s="208"/>
      <c r="T383" s="209"/>
      <c r="AT383" s="210" t="s">
        <v>160</v>
      </c>
      <c r="AU383" s="210" t="s">
        <v>85</v>
      </c>
      <c r="AV383" s="13" t="s">
        <v>85</v>
      </c>
      <c r="AW383" s="13" t="s">
        <v>37</v>
      </c>
      <c r="AX383" s="13" t="s">
        <v>75</v>
      </c>
      <c r="AY383" s="210" t="s">
        <v>143</v>
      </c>
    </row>
    <row r="384" spans="1:65" s="13" customFormat="1">
      <c r="B384" s="199"/>
      <c r="C384" s="200"/>
      <c r="D384" s="201" t="s">
        <v>160</v>
      </c>
      <c r="E384" s="202" t="s">
        <v>18</v>
      </c>
      <c r="F384" s="203" t="s">
        <v>542</v>
      </c>
      <c r="G384" s="200"/>
      <c r="H384" s="204">
        <v>16</v>
      </c>
      <c r="I384" s="205"/>
      <c r="J384" s="200"/>
      <c r="K384" s="200"/>
      <c r="L384" s="206"/>
      <c r="M384" s="207"/>
      <c r="N384" s="208"/>
      <c r="O384" s="208"/>
      <c r="P384" s="208"/>
      <c r="Q384" s="208"/>
      <c r="R384" s="208"/>
      <c r="S384" s="208"/>
      <c r="T384" s="209"/>
      <c r="AT384" s="210" t="s">
        <v>160</v>
      </c>
      <c r="AU384" s="210" t="s">
        <v>85</v>
      </c>
      <c r="AV384" s="13" t="s">
        <v>85</v>
      </c>
      <c r="AW384" s="13" t="s">
        <v>37</v>
      </c>
      <c r="AX384" s="13" t="s">
        <v>75</v>
      </c>
      <c r="AY384" s="210" t="s">
        <v>143</v>
      </c>
    </row>
    <row r="385" spans="1:65" s="14" customFormat="1">
      <c r="B385" s="211"/>
      <c r="C385" s="212"/>
      <c r="D385" s="201" t="s">
        <v>160</v>
      </c>
      <c r="E385" s="213" t="s">
        <v>18</v>
      </c>
      <c r="F385" s="214" t="s">
        <v>166</v>
      </c>
      <c r="G385" s="212"/>
      <c r="H385" s="215">
        <v>128.5</v>
      </c>
      <c r="I385" s="216"/>
      <c r="J385" s="212"/>
      <c r="K385" s="212"/>
      <c r="L385" s="217"/>
      <c r="M385" s="218"/>
      <c r="N385" s="219"/>
      <c r="O385" s="219"/>
      <c r="P385" s="219"/>
      <c r="Q385" s="219"/>
      <c r="R385" s="219"/>
      <c r="S385" s="219"/>
      <c r="T385" s="220"/>
      <c r="AT385" s="221" t="s">
        <v>160</v>
      </c>
      <c r="AU385" s="221" t="s">
        <v>85</v>
      </c>
      <c r="AV385" s="14" t="s">
        <v>151</v>
      </c>
      <c r="AW385" s="14" t="s">
        <v>37</v>
      </c>
      <c r="AX385" s="14" t="s">
        <v>83</v>
      </c>
      <c r="AY385" s="221" t="s">
        <v>143</v>
      </c>
    </row>
    <row r="386" spans="1:65" s="2" customFormat="1" ht="66.75" customHeight="1">
      <c r="A386" s="34"/>
      <c r="B386" s="35"/>
      <c r="C386" s="173" t="s">
        <v>543</v>
      </c>
      <c r="D386" s="173" t="s">
        <v>146</v>
      </c>
      <c r="E386" s="174" t="s">
        <v>544</v>
      </c>
      <c r="F386" s="175" t="s">
        <v>545</v>
      </c>
      <c r="G386" s="176" t="s">
        <v>149</v>
      </c>
      <c r="H386" s="177">
        <v>3.8</v>
      </c>
      <c r="I386" s="178"/>
      <c r="J386" s="177">
        <f>ROUND((ROUND(I386,2))*(ROUND(H386,2)),2)</f>
        <v>0</v>
      </c>
      <c r="K386" s="175" t="s">
        <v>150</v>
      </c>
      <c r="L386" s="39"/>
      <c r="M386" s="179" t="s">
        <v>18</v>
      </c>
      <c r="N386" s="180" t="s">
        <v>46</v>
      </c>
      <c r="O386" s="64"/>
      <c r="P386" s="181">
        <f>O386*H386</f>
        <v>0</v>
      </c>
      <c r="Q386" s="181">
        <v>0</v>
      </c>
      <c r="R386" s="181">
        <f>Q386*H386</f>
        <v>0</v>
      </c>
      <c r="S386" s="181">
        <v>0</v>
      </c>
      <c r="T386" s="182">
        <f>S386*H386</f>
        <v>0</v>
      </c>
      <c r="U386" s="34"/>
      <c r="V386" s="34"/>
      <c r="W386" s="34"/>
      <c r="X386" s="34"/>
      <c r="Y386" s="34"/>
      <c r="Z386" s="34"/>
      <c r="AA386" s="34"/>
      <c r="AB386" s="34"/>
      <c r="AC386" s="34"/>
      <c r="AD386" s="34"/>
      <c r="AE386" s="34"/>
      <c r="AR386" s="183" t="s">
        <v>294</v>
      </c>
      <c r="AT386" s="183" t="s">
        <v>146</v>
      </c>
      <c r="AU386" s="183" t="s">
        <v>85</v>
      </c>
      <c r="AY386" s="17" t="s">
        <v>143</v>
      </c>
      <c r="BE386" s="184">
        <f>IF(N386="základní",J386,0)</f>
        <v>0</v>
      </c>
      <c r="BF386" s="184">
        <f>IF(N386="snížená",J386,0)</f>
        <v>0</v>
      </c>
      <c r="BG386" s="184">
        <f>IF(N386="zákl. přenesená",J386,0)</f>
        <v>0</v>
      </c>
      <c r="BH386" s="184">
        <f>IF(N386="sníž. přenesená",J386,0)</f>
        <v>0</v>
      </c>
      <c r="BI386" s="184">
        <f>IF(N386="nulová",J386,0)</f>
        <v>0</v>
      </c>
      <c r="BJ386" s="17" t="s">
        <v>83</v>
      </c>
      <c r="BK386" s="184">
        <f>ROUND((ROUND(I386,2))*(ROUND(H386,2)),2)</f>
        <v>0</v>
      </c>
      <c r="BL386" s="17" t="s">
        <v>294</v>
      </c>
      <c r="BM386" s="183" t="s">
        <v>546</v>
      </c>
    </row>
    <row r="387" spans="1:65" s="2" customFormat="1">
      <c r="A387" s="34"/>
      <c r="B387" s="35"/>
      <c r="C387" s="36"/>
      <c r="D387" s="185" t="s">
        <v>153</v>
      </c>
      <c r="E387" s="36"/>
      <c r="F387" s="186" t="s">
        <v>547</v>
      </c>
      <c r="G387" s="36"/>
      <c r="H387" s="36"/>
      <c r="I387" s="187"/>
      <c r="J387" s="36"/>
      <c r="K387" s="36"/>
      <c r="L387" s="39"/>
      <c r="M387" s="188"/>
      <c r="N387" s="189"/>
      <c r="O387" s="64"/>
      <c r="P387" s="64"/>
      <c r="Q387" s="64"/>
      <c r="R387" s="64"/>
      <c r="S387" s="64"/>
      <c r="T387" s="65"/>
      <c r="U387" s="34"/>
      <c r="V387" s="34"/>
      <c r="W387" s="34"/>
      <c r="X387" s="34"/>
      <c r="Y387" s="34"/>
      <c r="Z387" s="34"/>
      <c r="AA387" s="34"/>
      <c r="AB387" s="34"/>
      <c r="AC387" s="34"/>
      <c r="AD387" s="34"/>
      <c r="AE387" s="34"/>
      <c r="AT387" s="17" t="s">
        <v>153</v>
      </c>
      <c r="AU387" s="17" t="s">
        <v>85</v>
      </c>
    </row>
    <row r="388" spans="1:65" s="2" customFormat="1" ht="62.65" customHeight="1">
      <c r="A388" s="34"/>
      <c r="B388" s="35"/>
      <c r="C388" s="173" t="s">
        <v>548</v>
      </c>
      <c r="D388" s="173" t="s">
        <v>146</v>
      </c>
      <c r="E388" s="174" t="s">
        <v>549</v>
      </c>
      <c r="F388" s="175" t="s">
        <v>550</v>
      </c>
      <c r="G388" s="176" t="s">
        <v>149</v>
      </c>
      <c r="H388" s="177">
        <v>3.8</v>
      </c>
      <c r="I388" s="178"/>
      <c r="J388" s="177">
        <f>ROUND((ROUND(I388,2))*(ROUND(H388,2)),2)</f>
        <v>0</v>
      </c>
      <c r="K388" s="175" t="s">
        <v>150</v>
      </c>
      <c r="L388" s="39"/>
      <c r="M388" s="179" t="s">
        <v>18</v>
      </c>
      <c r="N388" s="180" t="s">
        <v>46</v>
      </c>
      <c r="O388" s="64"/>
      <c r="P388" s="181">
        <f>O388*H388</f>
        <v>0</v>
      </c>
      <c r="Q388" s="181">
        <v>0</v>
      </c>
      <c r="R388" s="181">
        <f>Q388*H388</f>
        <v>0</v>
      </c>
      <c r="S388" s="181">
        <v>0</v>
      </c>
      <c r="T388" s="182">
        <f>S388*H388</f>
        <v>0</v>
      </c>
      <c r="U388" s="34"/>
      <c r="V388" s="34"/>
      <c r="W388" s="34"/>
      <c r="X388" s="34"/>
      <c r="Y388" s="34"/>
      <c r="Z388" s="34"/>
      <c r="AA388" s="34"/>
      <c r="AB388" s="34"/>
      <c r="AC388" s="34"/>
      <c r="AD388" s="34"/>
      <c r="AE388" s="34"/>
      <c r="AR388" s="183" t="s">
        <v>294</v>
      </c>
      <c r="AT388" s="183" t="s">
        <v>146</v>
      </c>
      <c r="AU388" s="183" t="s">
        <v>85</v>
      </c>
      <c r="AY388" s="17" t="s">
        <v>143</v>
      </c>
      <c r="BE388" s="184">
        <f>IF(N388="základní",J388,0)</f>
        <v>0</v>
      </c>
      <c r="BF388" s="184">
        <f>IF(N388="snížená",J388,0)</f>
        <v>0</v>
      </c>
      <c r="BG388" s="184">
        <f>IF(N388="zákl. přenesená",J388,0)</f>
        <v>0</v>
      </c>
      <c r="BH388" s="184">
        <f>IF(N388="sníž. přenesená",J388,0)</f>
        <v>0</v>
      </c>
      <c r="BI388" s="184">
        <f>IF(N388="nulová",J388,0)</f>
        <v>0</v>
      </c>
      <c r="BJ388" s="17" t="s">
        <v>83</v>
      </c>
      <c r="BK388" s="184">
        <f>ROUND((ROUND(I388,2))*(ROUND(H388,2)),2)</f>
        <v>0</v>
      </c>
      <c r="BL388" s="17" t="s">
        <v>294</v>
      </c>
      <c r="BM388" s="183" t="s">
        <v>551</v>
      </c>
    </row>
    <row r="389" spans="1:65" s="2" customFormat="1">
      <c r="A389" s="34"/>
      <c r="B389" s="35"/>
      <c r="C389" s="36"/>
      <c r="D389" s="185" t="s">
        <v>153</v>
      </c>
      <c r="E389" s="36"/>
      <c r="F389" s="186" t="s">
        <v>552</v>
      </c>
      <c r="G389" s="36"/>
      <c r="H389" s="36"/>
      <c r="I389" s="187"/>
      <c r="J389" s="36"/>
      <c r="K389" s="36"/>
      <c r="L389" s="39"/>
      <c r="M389" s="188"/>
      <c r="N389" s="189"/>
      <c r="O389" s="64"/>
      <c r="P389" s="64"/>
      <c r="Q389" s="64"/>
      <c r="R389" s="64"/>
      <c r="S389" s="64"/>
      <c r="T389" s="65"/>
      <c r="U389" s="34"/>
      <c r="V389" s="34"/>
      <c r="W389" s="34"/>
      <c r="X389" s="34"/>
      <c r="Y389" s="34"/>
      <c r="Z389" s="34"/>
      <c r="AA389" s="34"/>
      <c r="AB389" s="34"/>
      <c r="AC389" s="34"/>
      <c r="AD389" s="34"/>
      <c r="AE389" s="34"/>
      <c r="AT389" s="17" t="s">
        <v>153</v>
      </c>
      <c r="AU389" s="17" t="s">
        <v>85</v>
      </c>
    </row>
    <row r="390" spans="1:65" s="12" customFormat="1" ht="22.9" customHeight="1">
      <c r="B390" s="157"/>
      <c r="C390" s="158"/>
      <c r="D390" s="159" t="s">
        <v>74</v>
      </c>
      <c r="E390" s="171" t="s">
        <v>553</v>
      </c>
      <c r="F390" s="171" t="s">
        <v>554</v>
      </c>
      <c r="G390" s="158"/>
      <c r="H390" s="158"/>
      <c r="I390" s="161"/>
      <c r="J390" s="172">
        <f>BK390</f>
        <v>0</v>
      </c>
      <c r="K390" s="158"/>
      <c r="L390" s="163"/>
      <c r="M390" s="164"/>
      <c r="N390" s="165"/>
      <c r="O390" s="165"/>
      <c r="P390" s="166">
        <f>SUM(P391:P444)</f>
        <v>0</v>
      </c>
      <c r="Q390" s="165"/>
      <c r="R390" s="166">
        <f>SUM(R391:R444)</f>
        <v>4.1000000000000002E-2</v>
      </c>
      <c r="S390" s="165"/>
      <c r="T390" s="167">
        <f>SUM(T391:T444)</f>
        <v>0.25600000000000001</v>
      </c>
      <c r="AR390" s="168" t="s">
        <v>85</v>
      </c>
      <c r="AT390" s="169" t="s">
        <v>74</v>
      </c>
      <c r="AU390" s="169" t="s">
        <v>83</v>
      </c>
      <c r="AY390" s="168" t="s">
        <v>143</v>
      </c>
      <c r="BK390" s="170">
        <f>SUM(BK391:BK444)</f>
        <v>0</v>
      </c>
    </row>
    <row r="391" spans="1:65" s="2" customFormat="1" ht="33" customHeight="1">
      <c r="A391" s="34"/>
      <c r="B391" s="35"/>
      <c r="C391" s="173" t="s">
        <v>555</v>
      </c>
      <c r="D391" s="173" t="s">
        <v>146</v>
      </c>
      <c r="E391" s="174" t="s">
        <v>556</v>
      </c>
      <c r="F391" s="175" t="s">
        <v>557</v>
      </c>
      <c r="G391" s="176" t="s">
        <v>169</v>
      </c>
      <c r="H391" s="177">
        <v>63.5</v>
      </c>
      <c r="I391" s="178"/>
      <c r="J391" s="177">
        <f>ROUND((ROUND(I391,2))*(ROUND(H391,2)),2)</f>
        <v>0</v>
      </c>
      <c r="K391" s="175" t="s">
        <v>150</v>
      </c>
      <c r="L391" s="39"/>
      <c r="M391" s="179" t="s">
        <v>18</v>
      </c>
      <c r="N391" s="180" t="s">
        <v>46</v>
      </c>
      <c r="O391" s="64"/>
      <c r="P391" s="181">
        <f>O391*H391</f>
        <v>0</v>
      </c>
      <c r="Q391" s="181">
        <v>0</v>
      </c>
      <c r="R391" s="181">
        <f>Q391*H391</f>
        <v>0</v>
      </c>
      <c r="S391" s="181">
        <v>4.0000000000000001E-3</v>
      </c>
      <c r="T391" s="182">
        <f>S391*H391</f>
        <v>0.254</v>
      </c>
      <c r="U391" s="34"/>
      <c r="V391" s="34"/>
      <c r="W391" s="34"/>
      <c r="X391" s="34"/>
      <c r="Y391" s="34"/>
      <c r="Z391" s="34"/>
      <c r="AA391" s="34"/>
      <c r="AB391" s="34"/>
      <c r="AC391" s="34"/>
      <c r="AD391" s="34"/>
      <c r="AE391" s="34"/>
      <c r="AR391" s="183" t="s">
        <v>294</v>
      </c>
      <c r="AT391" s="183" t="s">
        <v>146</v>
      </c>
      <c r="AU391" s="183" t="s">
        <v>85</v>
      </c>
      <c r="AY391" s="17" t="s">
        <v>143</v>
      </c>
      <c r="BE391" s="184">
        <f>IF(N391="základní",J391,0)</f>
        <v>0</v>
      </c>
      <c r="BF391" s="184">
        <f>IF(N391="snížená",J391,0)</f>
        <v>0</v>
      </c>
      <c r="BG391" s="184">
        <f>IF(N391="zákl. přenesená",J391,0)</f>
        <v>0</v>
      </c>
      <c r="BH391" s="184">
        <f>IF(N391="sníž. přenesená",J391,0)</f>
        <v>0</v>
      </c>
      <c r="BI391" s="184">
        <f>IF(N391="nulová",J391,0)</f>
        <v>0</v>
      </c>
      <c r="BJ391" s="17" t="s">
        <v>83</v>
      </c>
      <c r="BK391" s="184">
        <f>ROUND((ROUND(I391,2))*(ROUND(H391,2)),2)</f>
        <v>0</v>
      </c>
      <c r="BL391" s="17" t="s">
        <v>294</v>
      </c>
      <c r="BM391" s="183" t="s">
        <v>558</v>
      </c>
    </row>
    <row r="392" spans="1:65" s="2" customFormat="1">
      <c r="A392" s="34"/>
      <c r="B392" s="35"/>
      <c r="C392" s="36"/>
      <c r="D392" s="185" t="s">
        <v>153</v>
      </c>
      <c r="E392" s="36"/>
      <c r="F392" s="186" t="s">
        <v>559</v>
      </c>
      <c r="G392" s="36"/>
      <c r="H392" s="36"/>
      <c r="I392" s="187"/>
      <c r="J392" s="36"/>
      <c r="K392" s="36"/>
      <c r="L392" s="39"/>
      <c r="M392" s="188"/>
      <c r="N392" s="189"/>
      <c r="O392" s="64"/>
      <c r="P392" s="64"/>
      <c r="Q392" s="64"/>
      <c r="R392" s="64"/>
      <c r="S392" s="64"/>
      <c r="T392" s="65"/>
      <c r="U392" s="34"/>
      <c r="V392" s="34"/>
      <c r="W392" s="34"/>
      <c r="X392" s="34"/>
      <c r="Y392" s="34"/>
      <c r="Z392" s="34"/>
      <c r="AA392" s="34"/>
      <c r="AB392" s="34"/>
      <c r="AC392" s="34"/>
      <c r="AD392" s="34"/>
      <c r="AE392" s="34"/>
      <c r="AT392" s="17" t="s">
        <v>153</v>
      </c>
      <c r="AU392" s="17" t="s">
        <v>85</v>
      </c>
    </row>
    <row r="393" spans="1:65" s="2" customFormat="1" ht="39">
      <c r="A393" s="34"/>
      <c r="B393" s="35"/>
      <c r="C393" s="36"/>
      <c r="D393" s="201" t="s">
        <v>560</v>
      </c>
      <c r="E393" s="36"/>
      <c r="F393" s="233" t="s">
        <v>561</v>
      </c>
      <c r="G393" s="36"/>
      <c r="H393" s="36"/>
      <c r="I393" s="187"/>
      <c r="J393" s="36"/>
      <c r="K393" s="36"/>
      <c r="L393" s="39"/>
      <c r="M393" s="188"/>
      <c r="N393" s="189"/>
      <c r="O393" s="64"/>
      <c r="P393" s="64"/>
      <c r="Q393" s="64"/>
      <c r="R393" s="64"/>
      <c r="S393" s="64"/>
      <c r="T393" s="65"/>
      <c r="U393" s="34"/>
      <c r="V393" s="34"/>
      <c r="W393" s="34"/>
      <c r="X393" s="34"/>
      <c r="Y393" s="34"/>
      <c r="Z393" s="34"/>
      <c r="AA393" s="34"/>
      <c r="AB393" s="34"/>
      <c r="AC393" s="34"/>
      <c r="AD393" s="34"/>
      <c r="AE393" s="34"/>
      <c r="AT393" s="17" t="s">
        <v>560</v>
      </c>
      <c r="AU393" s="17" t="s">
        <v>85</v>
      </c>
    </row>
    <row r="394" spans="1:65" s="13" customFormat="1">
      <c r="B394" s="199"/>
      <c r="C394" s="200"/>
      <c r="D394" s="201" t="s">
        <v>160</v>
      </c>
      <c r="E394" s="202" t="s">
        <v>18</v>
      </c>
      <c r="F394" s="203" t="s">
        <v>562</v>
      </c>
      <c r="G394" s="200"/>
      <c r="H394" s="204">
        <v>11</v>
      </c>
      <c r="I394" s="205"/>
      <c r="J394" s="200"/>
      <c r="K394" s="200"/>
      <c r="L394" s="206"/>
      <c r="M394" s="207"/>
      <c r="N394" s="208"/>
      <c r="O394" s="208"/>
      <c r="P394" s="208"/>
      <c r="Q394" s="208"/>
      <c r="R394" s="208"/>
      <c r="S394" s="208"/>
      <c r="T394" s="209"/>
      <c r="AT394" s="210" t="s">
        <v>160</v>
      </c>
      <c r="AU394" s="210" t="s">
        <v>85</v>
      </c>
      <c r="AV394" s="13" t="s">
        <v>85</v>
      </c>
      <c r="AW394" s="13" t="s">
        <v>37</v>
      </c>
      <c r="AX394" s="13" t="s">
        <v>75</v>
      </c>
      <c r="AY394" s="210" t="s">
        <v>143</v>
      </c>
    </row>
    <row r="395" spans="1:65" s="13" customFormat="1">
      <c r="B395" s="199"/>
      <c r="C395" s="200"/>
      <c r="D395" s="201" t="s">
        <v>160</v>
      </c>
      <c r="E395" s="202" t="s">
        <v>18</v>
      </c>
      <c r="F395" s="203" t="s">
        <v>563</v>
      </c>
      <c r="G395" s="200"/>
      <c r="H395" s="204">
        <v>12</v>
      </c>
      <c r="I395" s="205"/>
      <c r="J395" s="200"/>
      <c r="K395" s="200"/>
      <c r="L395" s="206"/>
      <c r="M395" s="207"/>
      <c r="N395" s="208"/>
      <c r="O395" s="208"/>
      <c r="P395" s="208"/>
      <c r="Q395" s="208"/>
      <c r="R395" s="208"/>
      <c r="S395" s="208"/>
      <c r="T395" s="209"/>
      <c r="AT395" s="210" t="s">
        <v>160</v>
      </c>
      <c r="AU395" s="210" t="s">
        <v>85</v>
      </c>
      <c r="AV395" s="13" t="s">
        <v>85</v>
      </c>
      <c r="AW395" s="13" t="s">
        <v>37</v>
      </c>
      <c r="AX395" s="13" t="s">
        <v>75</v>
      </c>
      <c r="AY395" s="210" t="s">
        <v>143</v>
      </c>
    </row>
    <row r="396" spans="1:65" s="13" customFormat="1">
      <c r="B396" s="199"/>
      <c r="C396" s="200"/>
      <c r="D396" s="201" t="s">
        <v>160</v>
      </c>
      <c r="E396" s="202" t="s">
        <v>18</v>
      </c>
      <c r="F396" s="203" t="s">
        <v>564</v>
      </c>
      <c r="G396" s="200"/>
      <c r="H396" s="204">
        <v>12</v>
      </c>
      <c r="I396" s="205"/>
      <c r="J396" s="200"/>
      <c r="K396" s="200"/>
      <c r="L396" s="206"/>
      <c r="M396" s="207"/>
      <c r="N396" s="208"/>
      <c r="O396" s="208"/>
      <c r="P396" s="208"/>
      <c r="Q396" s="208"/>
      <c r="R396" s="208"/>
      <c r="S396" s="208"/>
      <c r="T396" s="209"/>
      <c r="AT396" s="210" t="s">
        <v>160</v>
      </c>
      <c r="AU396" s="210" t="s">
        <v>85</v>
      </c>
      <c r="AV396" s="13" t="s">
        <v>85</v>
      </c>
      <c r="AW396" s="13" t="s">
        <v>37</v>
      </c>
      <c r="AX396" s="13" t="s">
        <v>75</v>
      </c>
      <c r="AY396" s="210" t="s">
        <v>143</v>
      </c>
    </row>
    <row r="397" spans="1:65" s="13" customFormat="1">
      <c r="B397" s="199"/>
      <c r="C397" s="200"/>
      <c r="D397" s="201" t="s">
        <v>160</v>
      </c>
      <c r="E397" s="202" t="s">
        <v>18</v>
      </c>
      <c r="F397" s="203" t="s">
        <v>565</v>
      </c>
      <c r="G397" s="200"/>
      <c r="H397" s="204">
        <v>12</v>
      </c>
      <c r="I397" s="205"/>
      <c r="J397" s="200"/>
      <c r="K397" s="200"/>
      <c r="L397" s="206"/>
      <c r="M397" s="207"/>
      <c r="N397" s="208"/>
      <c r="O397" s="208"/>
      <c r="P397" s="208"/>
      <c r="Q397" s="208"/>
      <c r="R397" s="208"/>
      <c r="S397" s="208"/>
      <c r="T397" s="209"/>
      <c r="AT397" s="210" t="s">
        <v>160</v>
      </c>
      <c r="AU397" s="210" t="s">
        <v>85</v>
      </c>
      <c r="AV397" s="13" t="s">
        <v>85</v>
      </c>
      <c r="AW397" s="13" t="s">
        <v>37</v>
      </c>
      <c r="AX397" s="13" t="s">
        <v>75</v>
      </c>
      <c r="AY397" s="210" t="s">
        <v>143</v>
      </c>
    </row>
    <row r="398" spans="1:65" s="13" customFormat="1">
      <c r="B398" s="199"/>
      <c r="C398" s="200"/>
      <c r="D398" s="201" t="s">
        <v>160</v>
      </c>
      <c r="E398" s="202" t="s">
        <v>18</v>
      </c>
      <c r="F398" s="203" t="s">
        <v>566</v>
      </c>
      <c r="G398" s="200"/>
      <c r="H398" s="204">
        <v>11</v>
      </c>
      <c r="I398" s="205"/>
      <c r="J398" s="200"/>
      <c r="K398" s="200"/>
      <c r="L398" s="206"/>
      <c r="M398" s="207"/>
      <c r="N398" s="208"/>
      <c r="O398" s="208"/>
      <c r="P398" s="208"/>
      <c r="Q398" s="208"/>
      <c r="R398" s="208"/>
      <c r="S398" s="208"/>
      <c r="T398" s="209"/>
      <c r="AT398" s="210" t="s">
        <v>160</v>
      </c>
      <c r="AU398" s="210" t="s">
        <v>85</v>
      </c>
      <c r="AV398" s="13" t="s">
        <v>85</v>
      </c>
      <c r="AW398" s="13" t="s">
        <v>37</v>
      </c>
      <c r="AX398" s="13" t="s">
        <v>75</v>
      </c>
      <c r="AY398" s="210" t="s">
        <v>143</v>
      </c>
    </row>
    <row r="399" spans="1:65" s="13" customFormat="1">
      <c r="B399" s="199"/>
      <c r="C399" s="200"/>
      <c r="D399" s="201" t="s">
        <v>160</v>
      </c>
      <c r="E399" s="202" t="s">
        <v>18</v>
      </c>
      <c r="F399" s="203" t="s">
        <v>567</v>
      </c>
      <c r="G399" s="200"/>
      <c r="H399" s="204">
        <v>5.5</v>
      </c>
      <c r="I399" s="205"/>
      <c r="J399" s="200"/>
      <c r="K399" s="200"/>
      <c r="L399" s="206"/>
      <c r="M399" s="207"/>
      <c r="N399" s="208"/>
      <c r="O399" s="208"/>
      <c r="P399" s="208"/>
      <c r="Q399" s="208"/>
      <c r="R399" s="208"/>
      <c r="S399" s="208"/>
      <c r="T399" s="209"/>
      <c r="AT399" s="210" t="s">
        <v>160</v>
      </c>
      <c r="AU399" s="210" t="s">
        <v>85</v>
      </c>
      <c r="AV399" s="13" t="s">
        <v>85</v>
      </c>
      <c r="AW399" s="13" t="s">
        <v>37</v>
      </c>
      <c r="AX399" s="13" t="s">
        <v>75</v>
      </c>
      <c r="AY399" s="210" t="s">
        <v>143</v>
      </c>
    </row>
    <row r="400" spans="1:65" s="14" customFormat="1">
      <c r="B400" s="211"/>
      <c r="C400" s="212"/>
      <c r="D400" s="201" t="s">
        <v>160</v>
      </c>
      <c r="E400" s="213" t="s">
        <v>18</v>
      </c>
      <c r="F400" s="214" t="s">
        <v>166</v>
      </c>
      <c r="G400" s="212"/>
      <c r="H400" s="215">
        <v>63.5</v>
      </c>
      <c r="I400" s="216"/>
      <c r="J400" s="212"/>
      <c r="K400" s="212"/>
      <c r="L400" s="217"/>
      <c r="M400" s="218"/>
      <c r="N400" s="219"/>
      <c r="O400" s="219"/>
      <c r="P400" s="219"/>
      <c r="Q400" s="219"/>
      <c r="R400" s="219"/>
      <c r="S400" s="219"/>
      <c r="T400" s="220"/>
      <c r="AT400" s="221" t="s">
        <v>160</v>
      </c>
      <c r="AU400" s="221" t="s">
        <v>85</v>
      </c>
      <c r="AV400" s="14" t="s">
        <v>151</v>
      </c>
      <c r="AW400" s="14" t="s">
        <v>37</v>
      </c>
      <c r="AX400" s="14" t="s">
        <v>83</v>
      </c>
      <c r="AY400" s="221" t="s">
        <v>143</v>
      </c>
    </row>
    <row r="401" spans="1:65" s="2" customFormat="1" ht="37.9" customHeight="1">
      <c r="A401" s="34"/>
      <c r="B401" s="35"/>
      <c r="C401" s="173" t="s">
        <v>568</v>
      </c>
      <c r="D401" s="173" t="s">
        <v>146</v>
      </c>
      <c r="E401" s="174" t="s">
        <v>569</v>
      </c>
      <c r="F401" s="175" t="s">
        <v>570</v>
      </c>
      <c r="G401" s="176" t="s">
        <v>169</v>
      </c>
      <c r="H401" s="177">
        <v>1</v>
      </c>
      <c r="I401" s="178"/>
      <c r="J401" s="177">
        <f>ROUND((ROUND(I401,2))*(ROUND(H401,2)),2)</f>
        <v>0</v>
      </c>
      <c r="K401" s="175" t="s">
        <v>150</v>
      </c>
      <c r="L401" s="39"/>
      <c r="M401" s="179" t="s">
        <v>18</v>
      </c>
      <c r="N401" s="180" t="s">
        <v>46</v>
      </c>
      <c r="O401" s="64"/>
      <c r="P401" s="181">
        <f>O401*H401</f>
        <v>0</v>
      </c>
      <c r="Q401" s="181">
        <v>0</v>
      </c>
      <c r="R401" s="181">
        <f>Q401*H401</f>
        <v>0</v>
      </c>
      <c r="S401" s="181">
        <v>0</v>
      </c>
      <c r="T401" s="182">
        <f>S401*H401</f>
        <v>0</v>
      </c>
      <c r="U401" s="34"/>
      <c r="V401" s="34"/>
      <c r="W401" s="34"/>
      <c r="X401" s="34"/>
      <c r="Y401" s="34"/>
      <c r="Z401" s="34"/>
      <c r="AA401" s="34"/>
      <c r="AB401" s="34"/>
      <c r="AC401" s="34"/>
      <c r="AD401" s="34"/>
      <c r="AE401" s="34"/>
      <c r="AR401" s="183" t="s">
        <v>294</v>
      </c>
      <c r="AT401" s="183" t="s">
        <v>146</v>
      </c>
      <c r="AU401" s="183" t="s">
        <v>85</v>
      </c>
      <c r="AY401" s="17" t="s">
        <v>143</v>
      </c>
      <c r="BE401" s="184">
        <f>IF(N401="základní",J401,0)</f>
        <v>0</v>
      </c>
      <c r="BF401" s="184">
        <f>IF(N401="snížená",J401,0)</f>
        <v>0</v>
      </c>
      <c r="BG401" s="184">
        <f>IF(N401="zákl. přenesená",J401,0)</f>
        <v>0</v>
      </c>
      <c r="BH401" s="184">
        <f>IF(N401="sníž. přenesená",J401,0)</f>
        <v>0</v>
      </c>
      <c r="BI401" s="184">
        <f>IF(N401="nulová",J401,0)</f>
        <v>0</v>
      </c>
      <c r="BJ401" s="17" t="s">
        <v>83</v>
      </c>
      <c r="BK401" s="184">
        <f>ROUND((ROUND(I401,2))*(ROUND(H401,2)),2)</f>
        <v>0</v>
      </c>
      <c r="BL401" s="17" t="s">
        <v>294</v>
      </c>
      <c r="BM401" s="183" t="s">
        <v>571</v>
      </c>
    </row>
    <row r="402" spans="1:65" s="2" customFormat="1">
      <c r="A402" s="34"/>
      <c r="B402" s="35"/>
      <c r="C402" s="36"/>
      <c r="D402" s="185" t="s">
        <v>153</v>
      </c>
      <c r="E402" s="36"/>
      <c r="F402" s="186" t="s">
        <v>572</v>
      </c>
      <c r="G402" s="36"/>
      <c r="H402" s="36"/>
      <c r="I402" s="187"/>
      <c r="J402" s="36"/>
      <c r="K402" s="36"/>
      <c r="L402" s="39"/>
      <c r="M402" s="188"/>
      <c r="N402" s="189"/>
      <c r="O402" s="64"/>
      <c r="P402" s="64"/>
      <c r="Q402" s="64"/>
      <c r="R402" s="64"/>
      <c r="S402" s="64"/>
      <c r="T402" s="65"/>
      <c r="U402" s="34"/>
      <c r="V402" s="34"/>
      <c r="W402" s="34"/>
      <c r="X402" s="34"/>
      <c r="Y402" s="34"/>
      <c r="Z402" s="34"/>
      <c r="AA402" s="34"/>
      <c r="AB402" s="34"/>
      <c r="AC402" s="34"/>
      <c r="AD402" s="34"/>
      <c r="AE402" s="34"/>
      <c r="AT402" s="17" t="s">
        <v>153</v>
      </c>
      <c r="AU402" s="17" t="s">
        <v>85</v>
      </c>
    </row>
    <row r="403" spans="1:65" s="13" customFormat="1">
      <c r="B403" s="199"/>
      <c r="C403" s="200"/>
      <c r="D403" s="201" t="s">
        <v>160</v>
      </c>
      <c r="E403" s="202" t="s">
        <v>18</v>
      </c>
      <c r="F403" s="203" t="s">
        <v>336</v>
      </c>
      <c r="G403" s="200"/>
      <c r="H403" s="204">
        <v>1</v>
      </c>
      <c r="I403" s="205"/>
      <c r="J403" s="200"/>
      <c r="K403" s="200"/>
      <c r="L403" s="206"/>
      <c r="M403" s="207"/>
      <c r="N403" s="208"/>
      <c r="O403" s="208"/>
      <c r="P403" s="208"/>
      <c r="Q403" s="208"/>
      <c r="R403" s="208"/>
      <c r="S403" s="208"/>
      <c r="T403" s="209"/>
      <c r="AT403" s="210" t="s">
        <v>160</v>
      </c>
      <c r="AU403" s="210" t="s">
        <v>85</v>
      </c>
      <c r="AV403" s="13" t="s">
        <v>85</v>
      </c>
      <c r="AW403" s="13" t="s">
        <v>37</v>
      </c>
      <c r="AX403" s="13" t="s">
        <v>83</v>
      </c>
      <c r="AY403" s="210" t="s">
        <v>143</v>
      </c>
    </row>
    <row r="404" spans="1:65" s="2" customFormat="1" ht="44.25" customHeight="1">
      <c r="A404" s="34"/>
      <c r="B404" s="35"/>
      <c r="C404" s="190" t="s">
        <v>573</v>
      </c>
      <c r="D404" s="190" t="s">
        <v>155</v>
      </c>
      <c r="E404" s="191" t="s">
        <v>574</v>
      </c>
      <c r="F404" s="192" t="s">
        <v>575</v>
      </c>
      <c r="G404" s="193" t="s">
        <v>169</v>
      </c>
      <c r="H404" s="194">
        <v>1</v>
      </c>
      <c r="I404" s="195"/>
      <c r="J404" s="194">
        <f>ROUND((ROUND(I404,2))*(ROUND(H404,2)),2)</f>
        <v>0</v>
      </c>
      <c r="K404" s="192" t="s">
        <v>150</v>
      </c>
      <c r="L404" s="196"/>
      <c r="M404" s="197" t="s">
        <v>18</v>
      </c>
      <c r="N404" s="198" t="s">
        <v>46</v>
      </c>
      <c r="O404" s="64"/>
      <c r="P404" s="181">
        <f>O404*H404</f>
        <v>0</v>
      </c>
      <c r="Q404" s="181">
        <v>3.7999999999999999E-2</v>
      </c>
      <c r="R404" s="181">
        <f>Q404*H404</f>
        <v>3.7999999999999999E-2</v>
      </c>
      <c r="S404" s="181">
        <v>0</v>
      </c>
      <c r="T404" s="182">
        <f>S404*H404</f>
        <v>0</v>
      </c>
      <c r="U404" s="34"/>
      <c r="V404" s="34"/>
      <c r="W404" s="34"/>
      <c r="X404" s="34"/>
      <c r="Y404" s="34"/>
      <c r="Z404" s="34"/>
      <c r="AA404" s="34"/>
      <c r="AB404" s="34"/>
      <c r="AC404" s="34"/>
      <c r="AD404" s="34"/>
      <c r="AE404" s="34"/>
      <c r="AR404" s="183" t="s">
        <v>404</v>
      </c>
      <c r="AT404" s="183" t="s">
        <v>155</v>
      </c>
      <c r="AU404" s="183" t="s">
        <v>85</v>
      </c>
      <c r="AY404" s="17" t="s">
        <v>143</v>
      </c>
      <c r="BE404" s="184">
        <f>IF(N404="základní",J404,0)</f>
        <v>0</v>
      </c>
      <c r="BF404" s="184">
        <f>IF(N404="snížená",J404,0)</f>
        <v>0</v>
      </c>
      <c r="BG404" s="184">
        <f>IF(N404="zákl. přenesená",J404,0)</f>
        <v>0</v>
      </c>
      <c r="BH404" s="184">
        <f>IF(N404="sníž. přenesená",J404,0)</f>
        <v>0</v>
      </c>
      <c r="BI404" s="184">
        <f>IF(N404="nulová",J404,0)</f>
        <v>0</v>
      </c>
      <c r="BJ404" s="17" t="s">
        <v>83</v>
      </c>
      <c r="BK404" s="184">
        <f>ROUND((ROUND(I404,2))*(ROUND(H404,2)),2)</f>
        <v>0</v>
      </c>
      <c r="BL404" s="17" t="s">
        <v>294</v>
      </c>
      <c r="BM404" s="183" t="s">
        <v>576</v>
      </c>
    </row>
    <row r="405" spans="1:65" s="2" customFormat="1" ht="37.9" customHeight="1">
      <c r="A405" s="34"/>
      <c r="B405" s="35"/>
      <c r="C405" s="173" t="s">
        <v>577</v>
      </c>
      <c r="D405" s="173" t="s">
        <v>146</v>
      </c>
      <c r="E405" s="174" t="s">
        <v>578</v>
      </c>
      <c r="F405" s="175" t="s">
        <v>579</v>
      </c>
      <c r="G405" s="176" t="s">
        <v>169</v>
      </c>
      <c r="H405" s="177">
        <v>1</v>
      </c>
      <c r="I405" s="178"/>
      <c r="J405" s="177">
        <f>ROUND((ROUND(I405,2))*(ROUND(H405,2)),2)</f>
        <v>0</v>
      </c>
      <c r="K405" s="175" t="s">
        <v>150</v>
      </c>
      <c r="L405" s="39"/>
      <c r="M405" s="179" t="s">
        <v>18</v>
      </c>
      <c r="N405" s="180" t="s">
        <v>46</v>
      </c>
      <c r="O405" s="64"/>
      <c r="P405" s="181">
        <f>O405*H405</f>
        <v>0</v>
      </c>
      <c r="Q405" s="181">
        <v>0</v>
      </c>
      <c r="R405" s="181">
        <f>Q405*H405</f>
        <v>0</v>
      </c>
      <c r="S405" s="181">
        <v>0</v>
      </c>
      <c r="T405" s="182">
        <f>S405*H405</f>
        <v>0</v>
      </c>
      <c r="U405" s="34"/>
      <c r="V405" s="34"/>
      <c r="W405" s="34"/>
      <c r="X405" s="34"/>
      <c r="Y405" s="34"/>
      <c r="Z405" s="34"/>
      <c r="AA405" s="34"/>
      <c r="AB405" s="34"/>
      <c r="AC405" s="34"/>
      <c r="AD405" s="34"/>
      <c r="AE405" s="34"/>
      <c r="AR405" s="183" t="s">
        <v>294</v>
      </c>
      <c r="AT405" s="183" t="s">
        <v>146</v>
      </c>
      <c r="AU405" s="183" t="s">
        <v>85</v>
      </c>
      <c r="AY405" s="17" t="s">
        <v>143</v>
      </c>
      <c r="BE405" s="184">
        <f>IF(N405="základní",J405,0)</f>
        <v>0</v>
      </c>
      <c r="BF405" s="184">
        <f>IF(N405="snížená",J405,0)</f>
        <v>0</v>
      </c>
      <c r="BG405" s="184">
        <f>IF(N405="zákl. přenesená",J405,0)</f>
        <v>0</v>
      </c>
      <c r="BH405" s="184">
        <f>IF(N405="sníž. přenesená",J405,0)</f>
        <v>0</v>
      </c>
      <c r="BI405" s="184">
        <f>IF(N405="nulová",J405,0)</f>
        <v>0</v>
      </c>
      <c r="BJ405" s="17" t="s">
        <v>83</v>
      </c>
      <c r="BK405" s="184">
        <f>ROUND((ROUND(I405,2))*(ROUND(H405,2)),2)</f>
        <v>0</v>
      </c>
      <c r="BL405" s="17" t="s">
        <v>294</v>
      </c>
      <c r="BM405" s="183" t="s">
        <v>580</v>
      </c>
    </row>
    <row r="406" spans="1:65" s="2" customFormat="1">
      <c r="A406" s="34"/>
      <c r="B406" s="35"/>
      <c r="C406" s="36"/>
      <c r="D406" s="185" t="s">
        <v>153</v>
      </c>
      <c r="E406" s="36"/>
      <c r="F406" s="186" t="s">
        <v>581</v>
      </c>
      <c r="G406" s="36"/>
      <c r="H406" s="36"/>
      <c r="I406" s="187"/>
      <c r="J406" s="36"/>
      <c r="K406" s="36"/>
      <c r="L406" s="39"/>
      <c r="M406" s="188"/>
      <c r="N406" s="189"/>
      <c r="O406" s="64"/>
      <c r="P406" s="64"/>
      <c r="Q406" s="64"/>
      <c r="R406" s="64"/>
      <c r="S406" s="64"/>
      <c r="T406" s="65"/>
      <c r="U406" s="34"/>
      <c r="V406" s="34"/>
      <c r="W406" s="34"/>
      <c r="X406" s="34"/>
      <c r="Y406" s="34"/>
      <c r="Z406" s="34"/>
      <c r="AA406" s="34"/>
      <c r="AB406" s="34"/>
      <c r="AC406" s="34"/>
      <c r="AD406" s="34"/>
      <c r="AE406" s="34"/>
      <c r="AT406" s="17" t="s">
        <v>153</v>
      </c>
      <c r="AU406" s="17" t="s">
        <v>85</v>
      </c>
    </row>
    <row r="407" spans="1:65" s="13" customFormat="1">
      <c r="B407" s="199"/>
      <c r="C407" s="200"/>
      <c r="D407" s="201" t="s">
        <v>160</v>
      </c>
      <c r="E407" s="202" t="s">
        <v>18</v>
      </c>
      <c r="F407" s="203" t="s">
        <v>336</v>
      </c>
      <c r="G407" s="200"/>
      <c r="H407" s="204">
        <v>1</v>
      </c>
      <c r="I407" s="205"/>
      <c r="J407" s="200"/>
      <c r="K407" s="200"/>
      <c r="L407" s="206"/>
      <c r="M407" s="207"/>
      <c r="N407" s="208"/>
      <c r="O407" s="208"/>
      <c r="P407" s="208"/>
      <c r="Q407" s="208"/>
      <c r="R407" s="208"/>
      <c r="S407" s="208"/>
      <c r="T407" s="209"/>
      <c r="AT407" s="210" t="s">
        <v>160</v>
      </c>
      <c r="AU407" s="210" t="s">
        <v>85</v>
      </c>
      <c r="AV407" s="13" t="s">
        <v>85</v>
      </c>
      <c r="AW407" s="13" t="s">
        <v>37</v>
      </c>
      <c r="AX407" s="13" t="s">
        <v>83</v>
      </c>
      <c r="AY407" s="210" t="s">
        <v>143</v>
      </c>
    </row>
    <row r="408" spans="1:65" s="2" customFormat="1" ht="44.25" customHeight="1">
      <c r="A408" s="34"/>
      <c r="B408" s="35"/>
      <c r="C408" s="190" t="s">
        <v>582</v>
      </c>
      <c r="D408" s="190" t="s">
        <v>155</v>
      </c>
      <c r="E408" s="191" t="s">
        <v>583</v>
      </c>
      <c r="F408" s="192" t="s">
        <v>584</v>
      </c>
      <c r="G408" s="193" t="s">
        <v>169</v>
      </c>
      <c r="H408" s="194">
        <v>1</v>
      </c>
      <c r="I408" s="195"/>
      <c r="J408" s="194">
        <f>ROUND((ROUND(I408,2))*(ROUND(H408,2)),2)</f>
        <v>0</v>
      </c>
      <c r="K408" s="192" t="s">
        <v>150</v>
      </c>
      <c r="L408" s="196"/>
      <c r="M408" s="197" t="s">
        <v>18</v>
      </c>
      <c r="N408" s="198" t="s">
        <v>46</v>
      </c>
      <c r="O408" s="64"/>
      <c r="P408" s="181">
        <f>O408*H408</f>
        <v>0</v>
      </c>
      <c r="Q408" s="181">
        <v>0</v>
      </c>
      <c r="R408" s="181">
        <f>Q408*H408</f>
        <v>0</v>
      </c>
      <c r="S408" s="181">
        <v>0</v>
      </c>
      <c r="T408" s="182">
        <f>S408*H408</f>
        <v>0</v>
      </c>
      <c r="U408" s="34"/>
      <c r="V408" s="34"/>
      <c r="W408" s="34"/>
      <c r="X408" s="34"/>
      <c r="Y408" s="34"/>
      <c r="Z408" s="34"/>
      <c r="AA408" s="34"/>
      <c r="AB408" s="34"/>
      <c r="AC408" s="34"/>
      <c r="AD408" s="34"/>
      <c r="AE408" s="34"/>
      <c r="AR408" s="183" t="s">
        <v>404</v>
      </c>
      <c r="AT408" s="183" t="s">
        <v>155</v>
      </c>
      <c r="AU408" s="183" t="s">
        <v>85</v>
      </c>
      <c r="AY408" s="17" t="s">
        <v>143</v>
      </c>
      <c r="BE408" s="184">
        <f>IF(N408="základní",J408,0)</f>
        <v>0</v>
      </c>
      <c r="BF408" s="184">
        <f>IF(N408="snížená",J408,0)</f>
        <v>0</v>
      </c>
      <c r="BG408" s="184">
        <f>IF(N408="zákl. přenesená",J408,0)</f>
        <v>0</v>
      </c>
      <c r="BH408" s="184">
        <f>IF(N408="sníž. přenesená",J408,0)</f>
        <v>0</v>
      </c>
      <c r="BI408" s="184">
        <f>IF(N408="nulová",J408,0)</f>
        <v>0</v>
      </c>
      <c r="BJ408" s="17" t="s">
        <v>83</v>
      </c>
      <c r="BK408" s="184">
        <f>ROUND((ROUND(I408,2))*(ROUND(H408,2)),2)</f>
        <v>0</v>
      </c>
      <c r="BL408" s="17" t="s">
        <v>294</v>
      </c>
      <c r="BM408" s="183" t="s">
        <v>585</v>
      </c>
    </row>
    <row r="409" spans="1:65" s="2" customFormat="1" ht="21.75" customHeight="1">
      <c r="A409" s="34"/>
      <c r="B409" s="35"/>
      <c r="C409" s="173" t="s">
        <v>586</v>
      </c>
      <c r="D409" s="173" t="s">
        <v>146</v>
      </c>
      <c r="E409" s="174" t="s">
        <v>587</v>
      </c>
      <c r="F409" s="175" t="s">
        <v>588</v>
      </c>
      <c r="G409" s="176" t="s">
        <v>169</v>
      </c>
      <c r="H409" s="177">
        <v>20</v>
      </c>
      <c r="I409" s="178"/>
      <c r="J409" s="177">
        <f>ROUND((ROUND(I409,2))*(ROUND(H409,2)),2)</f>
        <v>0</v>
      </c>
      <c r="K409" s="175" t="s">
        <v>150</v>
      </c>
      <c r="L409" s="39"/>
      <c r="M409" s="179" t="s">
        <v>18</v>
      </c>
      <c r="N409" s="180" t="s">
        <v>46</v>
      </c>
      <c r="O409" s="64"/>
      <c r="P409" s="181">
        <f>O409*H409</f>
        <v>0</v>
      </c>
      <c r="Q409" s="181">
        <v>0</v>
      </c>
      <c r="R409" s="181">
        <f>Q409*H409</f>
        <v>0</v>
      </c>
      <c r="S409" s="181">
        <v>1E-4</v>
      </c>
      <c r="T409" s="182">
        <f>S409*H409</f>
        <v>2E-3</v>
      </c>
      <c r="U409" s="34"/>
      <c r="V409" s="34"/>
      <c r="W409" s="34"/>
      <c r="X409" s="34"/>
      <c r="Y409" s="34"/>
      <c r="Z409" s="34"/>
      <c r="AA409" s="34"/>
      <c r="AB409" s="34"/>
      <c r="AC409" s="34"/>
      <c r="AD409" s="34"/>
      <c r="AE409" s="34"/>
      <c r="AR409" s="183" t="s">
        <v>294</v>
      </c>
      <c r="AT409" s="183" t="s">
        <v>146</v>
      </c>
      <c r="AU409" s="183" t="s">
        <v>85</v>
      </c>
      <c r="AY409" s="17" t="s">
        <v>143</v>
      </c>
      <c r="BE409" s="184">
        <f>IF(N409="základní",J409,0)</f>
        <v>0</v>
      </c>
      <c r="BF409" s="184">
        <f>IF(N409="snížená",J409,0)</f>
        <v>0</v>
      </c>
      <c r="BG409" s="184">
        <f>IF(N409="zákl. přenesená",J409,0)</f>
        <v>0</v>
      </c>
      <c r="BH409" s="184">
        <f>IF(N409="sníž. přenesená",J409,0)</f>
        <v>0</v>
      </c>
      <c r="BI409" s="184">
        <f>IF(N409="nulová",J409,0)</f>
        <v>0</v>
      </c>
      <c r="BJ409" s="17" t="s">
        <v>83</v>
      </c>
      <c r="BK409" s="184">
        <f>ROUND((ROUND(I409,2))*(ROUND(H409,2)),2)</f>
        <v>0</v>
      </c>
      <c r="BL409" s="17" t="s">
        <v>294</v>
      </c>
      <c r="BM409" s="183" t="s">
        <v>589</v>
      </c>
    </row>
    <row r="410" spans="1:65" s="2" customFormat="1">
      <c r="A410" s="34"/>
      <c r="B410" s="35"/>
      <c r="C410" s="36"/>
      <c r="D410" s="185" t="s">
        <v>153</v>
      </c>
      <c r="E410" s="36"/>
      <c r="F410" s="186" t="s">
        <v>590</v>
      </c>
      <c r="G410" s="36"/>
      <c r="H410" s="36"/>
      <c r="I410" s="187"/>
      <c r="J410" s="36"/>
      <c r="K410" s="36"/>
      <c r="L410" s="39"/>
      <c r="M410" s="188"/>
      <c r="N410" s="189"/>
      <c r="O410" s="64"/>
      <c r="P410" s="64"/>
      <c r="Q410" s="64"/>
      <c r="R410" s="64"/>
      <c r="S410" s="64"/>
      <c r="T410" s="65"/>
      <c r="U410" s="34"/>
      <c r="V410" s="34"/>
      <c r="W410" s="34"/>
      <c r="X410" s="34"/>
      <c r="Y410" s="34"/>
      <c r="Z410" s="34"/>
      <c r="AA410" s="34"/>
      <c r="AB410" s="34"/>
      <c r="AC410" s="34"/>
      <c r="AD410" s="34"/>
      <c r="AE410" s="34"/>
      <c r="AT410" s="17" t="s">
        <v>153</v>
      </c>
      <c r="AU410" s="17" t="s">
        <v>85</v>
      </c>
    </row>
    <row r="411" spans="1:65" s="13" customFormat="1">
      <c r="B411" s="199"/>
      <c r="C411" s="200"/>
      <c r="D411" s="201" t="s">
        <v>160</v>
      </c>
      <c r="E411" s="202" t="s">
        <v>18</v>
      </c>
      <c r="F411" s="203" t="s">
        <v>591</v>
      </c>
      <c r="G411" s="200"/>
      <c r="H411" s="204">
        <v>5</v>
      </c>
      <c r="I411" s="205"/>
      <c r="J411" s="200"/>
      <c r="K411" s="200"/>
      <c r="L411" s="206"/>
      <c r="M411" s="207"/>
      <c r="N411" s="208"/>
      <c r="O411" s="208"/>
      <c r="P411" s="208"/>
      <c r="Q411" s="208"/>
      <c r="R411" s="208"/>
      <c r="S411" s="208"/>
      <c r="T411" s="209"/>
      <c r="AT411" s="210" t="s">
        <v>160</v>
      </c>
      <c r="AU411" s="210" t="s">
        <v>85</v>
      </c>
      <c r="AV411" s="13" t="s">
        <v>85</v>
      </c>
      <c r="AW411" s="13" t="s">
        <v>37</v>
      </c>
      <c r="AX411" s="13" t="s">
        <v>75</v>
      </c>
      <c r="AY411" s="210" t="s">
        <v>143</v>
      </c>
    </row>
    <row r="412" spans="1:65" s="13" customFormat="1">
      <c r="B412" s="199"/>
      <c r="C412" s="200"/>
      <c r="D412" s="201" t="s">
        <v>160</v>
      </c>
      <c r="E412" s="202" t="s">
        <v>18</v>
      </c>
      <c r="F412" s="203" t="s">
        <v>592</v>
      </c>
      <c r="G412" s="200"/>
      <c r="H412" s="204">
        <v>3</v>
      </c>
      <c r="I412" s="205"/>
      <c r="J412" s="200"/>
      <c r="K412" s="200"/>
      <c r="L412" s="206"/>
      <c r="M412" s="207"/>
      <c r="N412" s="208"/>
      <c r="O412" s="208"/>
      <c r="P412" s="208"/>
      <c r="Q412" s="208"/>
      <c r="R412" s="208"/>
      <c r="S412" s="208"/>
      <c r="T412" s="209"/>
      <c r="AT412" s="210" t="s">
        <v>160</v>
      </c>
      <c r="AU412" s="210" t="s">
        <v>85</v>
      </c>
      <c r="AV412" s="13" t="s">
        <v>85</v>
      </c>
      <c r="AW412" s="13" t="s">
        <v>37</v>
      </c>
      <c r="AX412" s="13" t="s">
        <v>75</v>
      </c>
      <c r="AY412" s="210" t="s">
        <v>143</v>
      </c>
    </row>
    <row r="413" spans="1:65" s="13" customFormat="1">
      <c r="B413" s="199"/>
      <c r="C413" s="200"/>
      <c r="D413" s="201" t="s">
        <v>160</v>
      </c>
      <c r="E413" s="202" t="s">
        <v>18</v>
      </c>
      <c r="F413" s="203" t="s">
        <v>593</v>
      </c>
      <c r="G413" s="200"/>
      <c r="H413" s="204">
        <v>9</v>
      </c>
      <c r="I413" s="205"/>
      <c r="J413" s="200"/>
      <c r="K413" s="200"/>
      <c r="L413" s="206"/>
      <c r="M413" s="207"/>
      <c r="N413" s="208"/>
      <c r="O413" s="208"/>
      <c r="P413" s="208"/>
      <c r="Q413" s="208"/>
      <c r="R413" s="208"/>
      <c r="S413" s="208"/>
      <c r="T413" s="209"/>
      <c r="AT413" s="210" t="s">
        <v>160</v>
      </c>
      <c r="AU413" s="210" t="s">
        <v>85</v>
      </c>
      <c r="AV413" s="13" t="s">
        <v>85</v>
      </c>
      <c r="AW413" s="13" t="s">
        <v>37</v>
      </c>
      <c r="AX413" s="13" t="s">
        <v>75</v>
      </c>
      <c r="AY413" s="210" t="s">
        <v>143</v>
      </c>
    </row>
    <row r="414" spans="1:65" s="13" customFormat="1">
      <c r="B414" s="199"/>
      <c r="C414" s="200"/>
      <c r="D414" s="201" t="s">
        <v>160</v>
      </c>
      <c r="E414" s="202" t="s">
        <v>18</v>
      </c>
      <c r="F414" s="203" t="s">
        <v>594</v>
      </c>
      <c r="G414" s="200"/>
      <c r="H414" s="204">
        <v>3</v>
      </c>
      <c r="I414" s="205"/>
      <c r="J414" s="200"/>
      <c r="K414" s="200"/>
      <c r="L414" s="206"/>
      <c r="M414" s="207"/>
      <c r="N414" s="208"/>
      <c r="O414" s="208"/>
      <c r="P414" s="208"/>
      <c r="Q414" s="208"/>
      <c r="R414" s="208"/>
      <c r="S414" s="208"/>
      <c r="T414" s="209"/>
      <c r="AT414" s="210" t="s">
        <v>160</v>
      </c>
      <c r="AU414" s="210" t="s">
        <v>85</v>
      </c>
      <c r="AV414" s="13" t="s">
        <v>85</v>
      </c>
      <c r="AW414" s="13" t="s">
        <v>37</v>
      </c>
      <c r="AX414" s="13" t="s">
        <v>75</v>
      </c>
      <c r="AY414" s="210" t="s">
        <v>143</v>
      </c>
    </row>
    <row r="415" spans="1:65" s="14" customFormat="1">
      <c r="B415" s="211"/>
      <c r="C415" s="212"/>
      <c r="D415" s="201" t="s">
        <v>160</v>
      </c>
      <c r="E415" s="213" t="s">
        <v>18</v>
      </c>
      <c r="F415" s="214" t="s">
        <v>166</v>
      </c>
      <c r="G415" s="212"/>
      <c r="H415" s="215">
        <v>20</v>
      </c>
      <c r="I415" s="216"/>
      <c r="J415" s="212"/>
      <c r="K415" s="212"/>
      <c r="L415" s="217"/>
      <c r="M415" s="218"/>
      <c r="N415" s="219"/>
      <c r="O415" s="219"/>
      <c r="P415" s="219"/>
      <c r="Q415" s="219"/>
      <c r="R415" s="219"/>
      <c r="S415" s="219"/>
      <c r="T415" s="220"/>
      <c r="AT415" s="221" t="s">
        <v>160</v>
      </c>
      <c r="AU415" s="221" t="s">
        <v>85</v>
      </c>
      <c r="AV415" s="14" t="s">
        <v>151</v>
      </c>
      <c r="AW415" s="14" t="s">
        <v>37</v>
      </c>
      <c r="AX415" s="14" t="s">
        <v>83</v>
      </c>
      <c r="AY415" s="221" t="s">
        <v>143</v>
      </c>
    </row>
    <row r="416" spans="1:65" s="2" customFormat="1" ht="16.5" customHeight="1">
      <c r="A416" s="34"/>
      <c r="B416" s="35"/>
      <c r="C416" s="190" t="s">
        <v>595</v>
      </c>
      <c r="D416" s="190" t="s">
        <v>155</v>
      </c>
      <c r="E416" s="191" t="s">
        <v>596</v>
      </c>
      <c r="F416" s="192" t="s">
        <v>597</v>
      </c>
      <c r="G416" s="193" t="s">
        <v>169</v>
      </c>
      <c r="H416" s="194">
        <v>20</v>
      </c>
      <c r="I416" s="195"/>
      <c r="J416" s="194">
        <f>ROUND((ROUND(I416,2))*(ROUND(H416,2)),2)</f>
        <v>0</v>
      </c>
      <c r="K416" s="192" t="s">
        <v>150</v>
      </c>
      <c r="L416" s="196"/>
      <c r="M416" s="197" t="s">
        <v>18</v>
      </c>
      <c r="N416" s="198" t="s">
        <v>46</v>
      </c>
      <c r="O416" s="64"/>
      <c r="P416" s="181">
        <f>O416*H416</f>
        <v>0</v>
      </c>
      <c r="Q416" s="181">
        <v>1.4999999999999999E-4</v>
      </c>
      <c r="R416" s="181">
        <f>Q416*H416</f>
        <v>2.9999999999999996E-3</v>
      </c>
      <c r="S416" s="181">
        <v>0</v>
      </c>
      <c r="T416" s="182">
        <f>S416*H416</f>
        <v>0</v>
      </c>
      <c r="U416" s="34"/>
      <c r="V416" s="34"/>
      <c r="W416" s="34"/>
      <c r="X416" s="34"/>
      <c r="Y416" s="34"/>
      <c r="Z416" s="34"/>
      <c r="AA416" s="34"/>
      <c r="AB416" s="34"/>
      <c r="AC416" s="34"/>
      <c r="AD416" s="34"/>
      <c r="AE416" s="34"/>
      <c r="AR416" s="183" t="s">
        <v>404</v>
      </c>
      <c r="AT416" s="183" t="s">
        <v>155</v>
      </c>
      <c r="AU416" s="183" t="s">
        <v>85</v>
      </c>
      <c r="AY416" s="17" t="s">
        <v>143</v>
      </c>
      <c r="BE416" s="184">
        <f>IF(N416="základní",J416,0)</f>
        <v>0</v>
      </c>
      <c r="BF416" s="184">
        <f>IF(N416="snížená",J416,0)</f>
        <v>0</v>
      </c>
      <c r="BG416" s="184">
        <f>IF(N416="zákl. přenesená",J416,0)</f>
        <v>0</v>
      </c>
      <c r="BH416" s="184">
        <f>IF(N416="sníž. přenesená",J416,0)</f>
        <v>0</v>
      </c>
      <c r="BI416" s="184">
        <f>IF(N416="nulová",J416,0)</f>
        <v>0</v>
      </c>
      <c r="BJ416" s="17" t="s">
        <v>83</v>
      </c>
      <c r="BK416" s="184">
        <f>ROUND((ROUND(I416,2))*(ROUND(H416,2)),2)</f>
        <v>0</v>
      </c>
      <c r="BL416" s="17" t="s">
        <v>294</v>
      </c>
      <c r="BM416" s="183" t="s">
        <v>598</v>
      </c>
    </row>
    <row r="417" spans="1:65" s="2" customFormat="1" ht="19.5">
      <c r="A417" s="34"/>
      <c r="B417" s="35"/>
      <c r="C417" s="36"/>
      <c r="D417" s="201" t="s">
        <v>560</v>
      </c>
      <c r="E417" s="36"/>
      <c r="F417" s="233" t="s">
        <v>599</v>
      </c>
      <c r="G417" s="36"/>
      <c r="H417" s="36"/>
      <c r="I417" s="187"/>
      <c r="J417" s="36"/>
      <c r="K417" s="36"/>
      <c r="L417" s="39"/>
      <c r="M417" s="188"/>
      <c r="N417" s="189"/>
      <c r="O417" s="64"/>
      <c r="P417" s="64"/>
      <c r="Q417" s="64"/>
      <c r="R417" s="64"/>
      <c r="S417" s="64"/>
      <c r="T417" s="65"/>
      <c r="U417" s="34"/>
      <c r="V417" s="34"/>
      <c r="W417" s="34"/>
      <c r="X417" s="34"/>
      <c r="Y417" s="34"/>
      <c r="Z417" s="34"/>
      <c r="AA417" s="34"/>
      <c r="AB417" s="34"/>
      <c r="AC417" s="34"/>
      <c r="AD417" s="34"/>
      <c r="AE417" s="34"/>
      <c r="AT417" s="17" t="s">
        <v>560</v>
      </c>
      <c r="AU417" s="17" t="s">
        <v>85</v>
      </c>
    </row>
    <row r="418" spans="1:65" s="2" customFormat="1" ht="33" customHeight="1">
      <c r="A418" s="34"/>
      <c r="B418" s="35"/>
      <c r="C418" s="173" t="s">
        <v>600</v>
      </c>
      <c r="D418" s="173" t="s">
        <v>146</v>
      </c>
      <c r="E418" s="174" t="s">
        <v>601</v>
      </c>
      <c r="F418" s="175" t="s">
        <v>602</v>
      </c>
      <c r="G418" s="176" t="s">
        <v>374</v>
      </c>
      <c r="H418" s="177">
        <v>63.5</v>
      </c>
      <c r="I418" s="178"/>
      <c r="J418" s="177">
        <f>ROUND((ROUND(I418,2))*(ROUND(H418,2)),2)</f>
        <v>0</v>
      </c>
      <c r="K418" s="175" t="s">
        <v>150</v>
      </c>
      <c r="L418" s="39"/>
      <c r="M418" s="179" t="s">
        <v>18</v>
      </c>
      <c r="N418" s="180" t="s">
        <v>46</v>
      </c>
      <c r="O418" s="64"/>
      <c r="P418" s="181">
        <f>O418*H418</f>
        <v>0</v>
      </c>
      <c r="Q418" s="181">
        <v>0</v>
      </c>
      <c r="R418" s="181">
        <f>Q418*H418</f>
        <v>0</v>
      </c>
      <c r="S418" s="181">
        <v>0</v>
      </c>
      <c r="T418" s="182">
        <f>S418*H418</f>
        <v>0</v>
      </c>
      <c r="U418" s="34"/>
      <c r="V418" s="34"/>
      <c r="W418" s="34"/>
      <c r="X418" s="34"/>
      <c r="Y418" s="34"/>
      <c r="Z418" s="34"/>
      <c r="AA418" s="34"/>
      <c r="AB418" s="34"/>
      <c r="AC418" s="34"/>
      <c r="AD418" s="34"/>
      <c r="AE418" s="34"/>
      <c r="AR418" s="183" t="s">
        <v>294</v>
      </c>
      <c r="AT418" s="183" t="s">
        <v>146</v>
      </c>
      <c r="AU418" s="183" t="s">
        <v>85</v>
      </c>
      <c r="AY418" s="17" t="s">
        <v>143</v>
      </c>
      <c r="BE418" s="184">
        <f>IF(N418="základní",J418,0)</f>
        <v>0</v>
      </c>
      <c r="BF418" s="184">
        <f>IF(N418="snížená",J418,0)</f>
        <v>0</v>
      </c>
      <c r="BG418" s="184">
        <f>IF(N418="zákl. přenesená",J418,0)</f>
        <v>0</v>
      </c>
      <c r="BH418" s="184">
        <f>IF(N418="sníž. přenesená",J418,0)</f>
        <v>0</v>
      </c>
      <c r="BI418" s="184">
        <f>IF(N418="nulová",J418,0)</f>
        <v>0</v>
      </c>
      <c r="BJ418" s="17" t="s">
        <v>83</v>
      </c>
      <c r="BK418" s="184">
        <f>ROUND((ROUND(I418,2))*(ROUND(H418,2)),2)</f>
        <v>0</v>
      </c>
      <c r="BL418" s="17" t="s">
        <v>294</v>
      </c>
      <c r="BM418" s="183" t="s">
        <v>603</v>
      </c>
    </row>
    <row r="419" spans="1:65" s="2" customFormat="1">
      <c r="A419" s="34"/>
      <c r="B419" s="35"/>
      <c r="C419" s="36"/>
      <c r="D419" s="185" t="s">
        <v>153</v>
      </c>
      <c r="E419" s="36"/>
      <c r="F419" s="186" t="s">
        <v>604</v>
      </c>
      <c r="G419" s="36"/>
      <c r="H419" s="36"/>
      <c r="I419" s="187"/>
      <c r="J419" s="36"/>
      <c r="K419" s="36"/>
      <c r="L419" s="39"/>
      <c r="M419" s="188"/>
      <c r="N419" s="189"/>
      <c r="O419" s="64"/>
      <c r="P419" s="64"/>
      <c r="Q419" s="64"/>
      <c r="R419" s="64"/>
      <c r="S419" s="64"/>
      <c r="T419" s="65"/>
      <c r="U419" s="34"/>
      <c r="V419" s="34"/>
      <c r="W419" s="34"/>
      <c r="X419" s="34"/>
      <c r="Y419" s="34"/>
      <c r="Z419" s="34"/>
      <c r="AA419" s="34"/>
      <c r="AB419" s="34"/>
      <c r="AC419" s="34"/>
      <c r="AD419" s="34"/>
      <c r="AE419" s="34"/>
      <c r="AT419" s="17" t="s">
        <v>153</v>
      </c>
      <c r="AU419" s="17" t="s">
        <v>85</v>
      </c>
    </row>
    <row r="420" spans="1:65" s="13" customFormat="1">
      <c r="B420" s="199"/>
      <c r="C420" s="200"/>
      <c r="D420" s="201" t="s">
        <v>160</v>
      </c>
      <c r="E420" s="202" t="s">
        <v>18</v>
      </c>
      <c r="F420" s="203" t="s">
        <v>562</v>
      </c>
      <c r="G420" s="200"/>
      <c r="H420" s="204">
        <v>11</v>
      </c>
      <c r="I420" s="205"/>
      <c r="J420" s="200"/>
      <c r="K420" s="200"/>
      <c r="L420" s="206"/>
      <c r="M420" s="207"/>
      <c r="N420" s="208"/>
      <c r="O420" s="208"/>
      <c r="P420" s="208"/>
      <c r="Q420" s="208"/>
      <c r="R420" s="208"/>
      <c r="S420" s="208"/>
      <c r="T420" s="209"/>
      <c r="AT420" s="210" t="s">
        <v>160</v>
      </c>
      <c r="AU420" s="210" t="s">
        <v>85</v>
      </c>
      <c r="AV420" s="13" t="s">
        <v>85</v>
      </c>
      <c r="AW420" s="13" t="s">
        <v>37</v>
      </c>
      <c r="AX420" s="13" t="s">
        <v>75</v>
      </c>
      <c r="AY420" s="210" t="s">
        <v>143</v>
      </c>
    </row>
    <row r="421" spans="1:65" s="13" customFormat="1">
      <c r="B421" s="199"/>
      <c r="C421" s="200"/>
      <c r="D421" s="201" t="s">
        <v>160</v>
      </c>
      <c r="E421" s="202" t="s">
        <v>18</v>
      </c>
      <c r="F421" s="203" t="s">
        <v>563</v>
      </c>
      <c r="G421" s="200"/>
      <c r="H421" s="204">
        <v>12</v>
      </c>
      <c r="I421" s="205"/>
      <c r="J421" s="200"/>
      <c r="K421" s="200"/>
      <c r="L421" s="206"/>
      <c r="M421" s="207"/>
      <c r="N421" s="208"/>
      <c r="O421" s="208"/>
      <c r="P421" s="208"/>
      <c r="Q421" s="208"/>
      <c r="R421" s="208"/>
      <c r="S421" s="208"/>
      <c r="T421" s="209"/>
      <c r="AT421" s="210" t="s">
        <v>160</v>
      </c>
      <c r="AU421" s="210" t="s">
        <v>85</v>
      </c>
      <c r="AV421" s="13" t="s">
        <v>85</v>
      </c>
      <c r="AW421" s="13" t="s">
        <v>37</v>
      </c>
      <c r="AX421" s="13" t="s">
        <v>75</v>
      </c>
      <c r="AY421" s="210" t="s">
        <v>143</v>
      </c>
    </row>
    <row r="422" spans="1:65" s="13" customFormat="1">
      <c r="B422" s="199"/>
      <c r="C422" s="200"/>
      <c r="D422" s="201" t="s">
        <v>160</v>
      </c>
      <c r="E422" s="202" t="s">
        <v>18</v>
      </c>
      <c r="F422" s="203" t="s">
        <v>564</v>
      </c>
      <c r="G422" s="200"/>
      <c r="H422" s="204">
        <v>12</v>
      </c>
      <c r="I422" s="205"/>
      <c r="J422" s="200"/>
      <c r="K422" s="200"/>
      <c r="L422" s="206"/>
      <c r="M422" s="207"/>
      <c r="N422" s="208"/>
      <c r="O422" s="208"/>
      <c r="P422" s="208"/>
      <c r="Q422" s="208"/>
      <c r="R422" s="208"/>
      <c r="S422" s="208"/>
      <c r="T422" s="209"/>
      <c r="AT422" s="210" t="s">
        <v>160</v>
      </c>
      <c r="AU422" s="210" t="s">
        <v>85</v>
      </c>
      <c r="AV422" s="13" t="s">
        <v>85</v>
      </c>
      <c r="AW422" s="13" t="s">
        <v>37</v>
      </c>
      <c r="AX422" s="13" t="s">
        <v>75</v>
      </c>
      <c r="AY422" s="210" t="s">
        <v>143</v>
      </c>
    </row>
    <row r="423" spans="1:65" s="13" customFormat="1">
      <c r="B423" s="199"/>
      <c r="C423" s="200"/>
      <c r="D423" s="201" t="s">
        <v>160</v>
      </c>
      <c r="E423" s="202" t="s">
        <v>18</v>
      </c>
      <c r="F423" s="203" t="s">
        <v>565</v>
      </c>
      <c r="G423" s="200"/>
      <c r="H423" s="204">
        <v>12</v>
      </c>
      <c r="I423" s="205"/>
      <c r="J423" s="200"/>
      <c r="K423" s="200"/>
      <c r="L423" s="206"/>
      <c r="M423" s="207"/>
      <c r="N423" s="208"/>
      <c r="O423" s="208"/>
      <c r="P423" s="208"/>
      <c r="Q423" s="208"/>
      <c r="R423" s="208"/>
      <c r="S423" s="208"/>
      <c r="T423" s="209"/>
      <c r="AT423" s="210" t="s">
        <v>160</v>
      </c>
      <c r="AU423" s="210" t="s">
        <v>85</v>
      </c>
      <c r="AV423" s="13" t="s">
        <v>85</v>
      </c>
      <c r="AW423" s="13" t="s">
        <v>37</v>
      </c>
      <c r="AX423" s="13" t="s">
        <v>75</v>
      </c>
      <c r="AY423" s="210" t="s">
        <v>143</v>
      </c>
    </row>
    <row r="424" spans="1:65" s="13" customFormat="1">
      <c r="B424" s="199"/>
      <c r="C424" s="200"/>
      <c r="D424" s="201" t="s">
        <v>160</v>
      </c>
      <c r="E424" s="202" t="s">
        <v>18</v>
      </c>
      <c r="F424" s="203" t="s">
        <v>566</v>
      </c>
      <c r="G424" s="200"/>
      <c r="H424" s="204">
        <v>11</v>
      </c>
      <c r="I424" s="205"/>
      <c r="J424" s="200"/>
      <c r="K424" s="200"/>
      <c r="L424" s="206"/>
      <c r="M424" s="207"/>
      <c r="N424" s="208"/>
      <c r="O424" s="208"/>
      <c r="P424" s="208"/>
      <c r="Q424" s="208"/>
      <c r="R424" s="208"/>
      <c r="S424" s="208"/>
      <c r="T424" s="209"/>
      <c r="AT424" s="210" t="s">
        <v>160</v>
      </c>
      <c r="AU424" s="210" t="s">
        <v>85</v>
      </c>
      <c r="AV424" s="13" t="s">
        <v>85</v>
      </c>
      <c r="AW424" s="13" t="s">
        <v>37</v>
      </c>
      <c r="AX424" s="13" t="s">
        <v>75</v>
      </c>
      <c r="AY424" s="210" t="s">
        <v>143</v>
      </c>
    </row>
    <row r="425" spans="1:65" s="13" customFormat="1">
      <c r="B425" s="199"/>
      <c r="C425" s="200"/>
      <c r="D425" s="201" t="s">
        <v>160</v>
      </c>
      <c r="E425" s="202" t="s">
        <v>18</v>
      </c>
      <c r="F425" s="203" t="s">
        <v>567</v>
      </c>
      <c r="G425" s="200"/>
      <c r="H425" s="204">
        <v>5.5</v>
      </c>
      <c r="I425" s="205"/>
      <c r="J425" s="200"/>
      <c r="K425" s="200"/>
      <c r="L425" s="206"/>
      <c r="M425" s="207"/>
      <c r="N425" s="208"/>
      <c r="O425" s="208"/>
      <c r="P425" s="208"/>
      <c r="Q425" s="208"/>
      <c r="R425" s="208"/>
      <c r="S425" s="208"/>
      <c r="T425" s="209"/>
      <c r="AT425" s="210" t="s">
        <v>160</v>
      </c>
      <c r="AU425" s="210" t="s">
        <v>85</v>
      </c>
      <c r="AV425" s="13" t="s">
        <v>85</v>
      </c>
      <c r="AW425" s="13" t="s">
        <v>37</v>
      </c>
      <c r="AX425" s="13" t="s">
        <v>75</v>
      </c>
      <c r="AY425" s="210" t="s">
        <v>143</v>
      </c>
    </row>
    <row r="426" spans="1:65" s="14" customFormat="1">
      <c r="B426" s="211"/>
      <c r="C426" s="212"/>
      <c r="D426" s="201" t="s">
        <v>160</v>
      </c>
      <c r="E426" s="213" t="s">
        <v>18</v>
      </c>
      <c r="F426" s="214" t="s">
        <v>166</v>
      </c>
      <c r="G426" s="212"/>
      <c r="H426" s="215">
        <v>63.5</v>
      </c>
      <c r="I426" s="216"/>
      <c r="J426" s="212"/>
      <c r="K426" s="212"/>
      <c r="L426" s="217"/>
      <c r="M426" s="218"/>
      <c r="N426" s="219"/>
      <c r="O426" s="219"/>
      <c r="P426" s="219"/>
      <c r="Q426" s="219"/>
      <c r="R426" s="219"/>
      <c r="S426" s="219"/>
      <c r="T426" s="220"/>
      <c r="AT426" s="221" t="s">
        <v>160</v>
      </c>
      <c r="AU426" s="221" t="s">
        <v>85</v>
      </c>
      <c r="AV426" s="14" t="s">
        <v>151</v>
      </c>
      <c r="AW426" s="14" t="s">
        <v>37</v>
      </c>
      <c r="AX426" s="14" t="s">
        <v>83</v>
      </c>
      <c r="AY426" s="221" t="s">
        <v>143</v>
      </c>
    </row>
    <row r="427" spans="1:65" s="2" customFormat="1" ht="33" customHeight="1">
      <c r="A427" s="34"/>
      <c r="B427" s="35"/>
      <c r="C427" s="173" t="s">
        <v>605</v>
      </c>
      <c r="D427" s="173" t="s">
        <v>146</v>
      </c>
      <c r="E427" s="174" t="s">
        <v>606</v>
      </c>
      <c r="F427" s="175" t="s">
        <v>607</v>
      </c>
      <c r="G427" s="176" t="s">
        <v>169</v>
      </c>
      <c r="H427" s="177">
        <v>16</v>
      </c>
      <c r="I427" s="178"/>
      <c r="J427" s="177">
        <f>ROUND((ROUND(I427,2))*(ROUND(H427,2)),2)</f>
        <v>0</v>
      </c>
      <c r="K427" s="175" t="s">
        <v>608</v>
      </c>
      <c r="L427" s="39"/>
      <c r="M427" s="179" t="s">
        <v>18</v>
      </c>
      <c r="N427" s="180" t="s">
        <v>46</v>
      </c>
      <c r="O427" s="64"/>
      <c r="P427" s="181">
        <f>O427*H427</f>
        <v>0</v>
      </c>
      <c r="Q427" s="181">
        <v>0</v>
      </c>
      <c r="R427" s="181">
        <f>Q427*H427</f>
        <v>0</v>
      </c>
      <c r="S427" s="181">
        <v>0</v>
      </c>
      <c r="T427" s="182">
        <f>S427*H427</f>
        <v>0</v>
      </c>
      <c r="U427" s="34"/>
      <c r="V427" s="34"/>
      <c r="W427" s="34"/>
      <c r="X427" s="34"/>
      <c r="Y427" s="34"/>
      <c r="Z427" s="34"/>
      <c r="AA427" s="34"/>
      <c r="AB427" s="34"/>
      <c r="AC427" s="34"/>
      <c r="AD427" s="34"/>
      <c r="AE427" s="34"/>
      <c r="AR427" s="183" t="s">
        <v>294</v>
      </c>
      <c r="AT427" s="183" t="s">
        <v>146</v>
      </c>
      <c r="AU427" s="183" t="s">
        <v>85</v>
      </c>
      <c r="AY427" s="17" t="s">
        <v>143</v>
      </c>
      <c r="BE427" s="184">
        <f>IF(N427="základní",J427,0)</f>
        <v>0</v>
      </c>
      <c r="BF427" s="184">
        <f>IF(N427="snížená",J427,0)</f>
        <v>0</v>
      </c>
      <c r="BG427" s="184">
        <f>IF(N427="zákl. přenesená",J427,0)</f>
        <v>0</v>
      </c>
      <c r="BH427" s="184">
        <f>IF(N427="sníž. přenesená",J427,0)</f>
        <v>0</v>
      </c>
      <c r="BI427" s="184">
        <f>IF(N427="nulová",J427,0)</f>
        <v>0</v>
      </c>
      <c r="BJ427" s="17" t="s">
        <v>83</v>
      </c>
      <c r="BK427" s="184">
        <f>ROUND((ROUND(I427,2))*(ROUND(H427,2)),2)</f>
        <v>0</v>
      </c>
      <c r="BL427" s="17" t="s">
        <v>294</v>
      </c>
      <c r="BM427" s="183" t="s">
        <v>609</v>
      </c>
    </row>
    <row r="428" spans="1:65" s="2" customFormat="1">
      <c r="A428" s="34"/>
      <c r="B428" s="35"/>
      <c r="C428" s="36"/>
      <c r="D428" s="185" t="s">
        <v>153</v>
      </c>
      <c r="E428" s="36"/>
      <c r="F428" s="186" t="s">
        <v>610</v>
      </c>
      <c r="G428" s="36"/>
      <c r="H428" s="36"/>
      <c r="I428" s="187"/>
      <c r="J428" s="36"/>
      <c r="K428" s="36"/>
      <c r="L428" s="39"/>
      <c r="M428" s="188"/>
      <c r="N428" s="189"/>
      <c r="O428" s="64"/>
      <c r="P428" s="64"/>
      <c r="Q428" s="64"/>
      <c r="R428" s="64"/>
      <c r="S428" s="64"/>
      <c r="T428" s="65"/>
      <c r="U428" s="34"/>
      <c r="V428" s="34"/>
      <c r="W428" s="34"/>
      <c r="X428" s="34"/>
      <c r="Y428" s="34"/>
      <c r="Z428" s="34"/>
      <c r="AA428" s="34"/>
      <c r="AB428" s="34"/>
      <c r="AC428" s="34"/>
      <c r="AD428" s="34"/>
      <c r="AE428" s="34"/>
      <c r="AT428" s="17" t="s">
        <v>153</v>
      </c>
      <c r="AU428" s="17" t="s">
        <v>85</v>
      </c>
    </row>
    <row r="429" spans="1:65" s="2" customFormat="1" ht="33" customHeight="1">
      <c r="A429" s="34"/>
      <c r="B429" s="35"/>
      <c r="C429" s="173" t="s">
        <v>611</v>
      </c>
      <c r="D429" s="173" t="s">
        <v>146</v>
      </c>
      <c r="E429" s="174" t="s">
        <v>612</v>
      </c>
      <c r="F429" s="175" t="s">
        <v>613</v>
      </c>
      <c r="G429" s="176" t="s">
        <v>169</v>
      </c>
      <c r="H429" s="177">
        <v>16</v>
      </c>
      <c r="I429" s="178"/>
      <c r="J429" s="177">
        <f>ROUND((ROUND(I429,2))*(ROUND(H429,2)),2)</f>
        <v>0</v>
      </c>
      <c r="K429" s="175" t="s">
        <v>608</v>
      </c>
      <c r="L429" s="39"/>
      <c r="M429" s="179" t="s">
        <v>18</v>
      </c>
      <c r="N429" s="180" t="s">
        <v>46</v>
      </c>
      <c r="O429" s="64"/>
      <c r="P429" s="181">
        <f>O429*H429</f>
        <v>0</v>
      </c>
      <c r="Q429" s="181">
        <v>0</v>
      </c>
      <c r="R429" s="181">
        <f>Q429*H429</f>
        <v>0</v>
      </c>
      <c r="S429" s="181">
        <v>0</v>
      </c>
      <c r="T429" s="182">
        <f>S429*H429</f>
        <v>0</v>
      </c>
      <c r="U429" s="34"/>
      <c r="V429" s="34"/>
      <c r="W429" s="34"/>
      <c r="X429" s="34"/>
      <c r="Y429" s="34"/>
      <c r="Z429" s="34"/>
      <c r="AA429" s="34"/>
      <c r="AB429" s="34"/>
      <c r="AC429" s="34"/>
      <c r="AD429" s="34"/>
      <c r="AE429" s="34"/>
      <c r="AR429" s="183" t="s">
        <v>294</v>
      </c>
      <c r="AT429" s="183" t="s">
        <v>146</v>
      </c>
      <c r="AU429" s="183" t="s">
        <v>85</v>
      </c>
      <c r="AY429" s="17" t="s">
        <v>143</v>
      </c>
      <c r="BE429" s="184">
        <f>IF(N429="základní",J429,0)</f>
        <v>0</v>
      </c>
      <c r="BF429" s="184">
        <f>IF(N429="snížená",J429,0)</f>
        <v>0</v>
      </c>
      <c r="BG429" s="184">
        <f>IF(N429="zákl. přenesená",J429,0)</f>
        <v>0</v>
      </c>
      <c r="BH429" s="184">
        <f>IF(N429="sníž. přenesená",J429,0)</f>
        <v>0</v>
      </c>
      <c r="BI429" s="184">
        <f>IF(N429="nulová",J429,0)</f>
        <v>0</v>
      </c>
      <c r="BJ429" s="17" t="s">
        <v>83</v>
      </c>
      <c r="BK429" s="184">
        <f>ROUND((ROUND(I429,2))*(ROUND(H429,2)),2)</f>
        <v>0</v>
      </c>
      <c r="BL429" s="17" t="s">
        <v>294</v>
      </c>
      <c r="BM429" s="183" t="s">
        <v>614</v>
      </c>
    </row>
    <row r="430" spans="1:65" s="2" customFormat="1">
      <c r="A430" s="34"/>
      <c r="B430" s="35"/>
      <c r="C430" s="36"/>
      <c r="D430" s="185" t="s">
        <v>153</v>
      </c>
      <c r="E430" s="36"/>
      <c r="F430" s="186" t="s">
        <v>615</v>
      </c>
      <c r="G430" s="36"/>
      <c r="H430" s="36"/>
      <c r="I430" s="187"/>
      <c r="J430" s="36"/>
      <c r="K430" s="36"/>
      <c r="L430" s="39"/>
      <c r="M430" s="188"/>
      <c r="N430" s="189"/>
      <c r="O430" s="64"/>
      <c r="P430" s="64"/>
      <c r="Q430" s="64"/>
      <c r="R430" s="64"/>
      <c r="S430" s="64"/>
      <c r="T430" s="65"/>
      <c r="U430" s="34"/>
      <c r="V430" s="34"/>
      <c r="W430" s="34"/>
      <c r="X430" s="34"/>
      <c r="Y430" s="34"/>
      <c r="Z430" s="34"/>
      <c r="AA430" s="34"/>
      <c r="AB430" s="34"/>
      <c r="AC430" s="34"/>
      <c r="AD430" s="34"/>
      <c r="AE430" s="34"/>
      <c r="AT430" s="17" t="s">
        <v>153</v>
      </c>
      <c r="AU430" s="17" t="s">
        <v>85</v>
      </c>
    </row>
    <row r="431" spans="1:65" s="2" customFormat="1" ht="33" customHeight="1">
      <c r="A431" s="34"/>
      <c r="B431" s="35"/>
      <c r="C431" s="173" t="s">
        <v>616</v>
      </c>
      <c r="D431" s="173" t="s">
        <v>146</v>
      </c>
      <c r="E431" s="174" t="s">
        <v>617</v>
      </c>
      <c r="F431" s="175" t="s">
        <v>618</v>
      </c>
      <c r="G431" s="176" t="s">
        <v>169</v>
      </c>
      <c r="H431" s="177">
        <v>4</v>
      </c>
      <c r="I431" s="178"/>
      <c r="J431" s="177">
        <f>ROUND((ROUND(I431,2))*(ROUND(H431,2)),2)</f>
        <v>0</v>
      </c>
      <c r="K431" s="175" t="s">
        <v>150</v>
      </c>
      <c r="L431" s="39"/>
      <c r="M431" s="179" t="s">
        <v>18</v>
      </c>
      <c r="N431" s="180" t="s">
        <v>46</v>
      </c>
      <c r="O431" s="64"/>
      <c r="P431" s="181">
        <f>O431*H431</f>
        <v>0</v>
      </c>
      <c r="Q431" s="181">
        <v>0</v>
      </c>
      <c r="R431" s="181">
        <f>Q431*H431</f>
        <v>0</v>
      </c>
      <c r="S431" s="181">
        <v>0</v>
      </c>
      <c r="T431" s="182">
        <f>S431*H431</f>
        <v>0</v>
      </c>
      <c r="U431" s="34"/>
      <c r="V431" s="34"/>
      <c r="W431" s="34"/>
      <c r="X431" s="34"/>
      <c r="Y431" s="34"/>
      <c r="Z431" s="34"/>
      <c r="AA431" s="34"/>
      <c r="AB431" s="34"/>
      <c r="AC431" s="34"/>
      <c r="AD431" s="34"/>
      <c r="AE431" s="34"/>
      <c r="AR431" s="183" t="s">
        <v>294</v>
      </c>
      <c r="AT431" s="183" t="s">
        <v>146</v>
      </c>
      <c r="AU431" s="183" t="s">
        <v>85</v>
      </c>
      <c r="AY431" s="17" t="s">
        <v>143</v>
      </c>
      <c r="BE431" s="184">
        <f>IF(N431="základní",J431,0)</f>
        <v>0</v>
      </c>
      <c r="BF431" s="184">
        <f>IF(N431="snížená",J431,0)</f>
        <v>0</v>
      </c>
      <c r="BG431" s="184">
        <f>IF(N431="zákl. přenesená",J431,0)</f>
        <v>0</v>
      </c>
      <c r="BH431" s="184">
        <f>IF(N431="sníž. přenesená",J431,0)</f>
        <v>0</v>
      </c>
      <c r="BI431" s="184">
        <f>IF(N431="nulová",J431,0)</f>
        <v>0</v>
      </c>
      <c r="BJ431" s="17" t="s">
        <v>83</v>
      </c>
      <c r="BK431" s="184">
        <f>ROUND((ROUND(I431,2))*(ROUND(H431,2)),2)</f>
        <v>0</v>
      </c>
      <c r="BL431" s="17" t="s">
        <v>294</v>
      </c>
      <c r="BM431" s="183" t="s">
        <v>619</v>
      </c>
    </row>
    <row r="432" spans="1:65" s="2" customFormat="1">
      <c r="A432" s="34"/>
      <c r="B432" s="35"/>
      <c r="C432" s="36"/>
      <c r="D432" s="185" t="s">
        <v>153</v>
      </c>
      <c r="E432" s="36"/>
      <c r="F432" s="186" t="s">
        <v>620</v>
      </c>
      <c r="G432" s="36"/>
      <c r="H432" s="36"/>
      <c r="I432" s="187"/>
      <c r="J432" s="36"/>
      <c r="K432" s="36"/>
      <c r="L432" s="39"/>
      <c r="M432" s="188"/>
      <c r="N432" s="189"/>
      <c r="O432" s="64"/>
      <c r="P432" s="64"/>
      <c r="Q432" s="64"/>
      <c r="R432" s="64"/>
      <c r="S432" s="64"/>
      <c r="T432" s="65"/>
      <c r="U432" s="34"/>
      <c r="V432" s="34"/>
      <c r="W432" s="34"/>
      <c r="X432" s="34"/>
      <c r="Y432" s="34"/>
      <c r="Z432" s="34"/>
      <c r="AA432" s="34"/>
      <c r="AB432" s="34"/>
      <c r="AC432" s="34"/>
      <c r="AD432" s="34"/>
      <c r="AE432" s="34"/>
      <c r="AT432" s="17" t="s">
        <v>153</v>
      </c>
      <c r="AU432" s="17" t="s">
        <v>85</v>
      </c>
    </row>
    <row r="433" spans="1:65" s="2" customFormat="1" ht="37.9" customHeight="1">
      <c r="A433" s="34"/>
      <c r="B433" s="35"/>
      <c r="C433" s="173" t="s">
        <v>621</v>
      </c>
      <c r="D433" s="173" t="s">
        <v>146</v>
      </c>
      <c r="E433" s="174" t="s">
        <v>622</v>
      </c>
      <c r="F433" s="175" t="s">
        <v>623</v>
      </c>
      <c r="G433" s="176" t="s">
        <v>169</v>
      </c>
      <c r="H433" s="177">
        <v>24</v>
      </c>
      <c r="I433" s="178"/>
      <c r="J433" s="177">
        <f>ROUND((ROUND(I433,2))*(ROUND(H433,2)),2)</f>
        <v>0</v>
      </c>
      <c r="K433" s="175" t="s">
        <v>608</v>
      </c>
      <c r="L433" s="39"/>
      <c r="M433" s="179" t="s">
        <v>18</v>
      </c>
      <c r="N433" s="180" t="s">
        <v>46</v>
      </c>
      <c r="O433" s="64"/>
      <c r="P433" s="181">
        <f>O433*H433</f>
        <v>0</v>
      </c>
      <c r="Q433" s="181">
        <v>0</v>
      </c>
      <c r="R433" s="181">
        <f>Q433*H433</f>
        <v>0</v>
      </c>
      <c r="S433" s="181">
        <v>0</v>
      </c>
      <c r="T433" s="182">
        <f>S433*H433</f>
        <v>0</v>
      </c>
      <c r="U433" s="34"/>
      <c r="V433" s="34"/>
      <c r="W433" s="34"/>
      <c r="X433" s="34"/>
      <c r="Y433" s="34"/>
      <c r="Z433" s="34"/>
      <c r="AA433" s="34"/>
      <c r="AB433" s="34"/>
      <c r="AC433" s="34"/>
      <c r="AD433" s="34"/>
      <c r="AE433" s="34"/>
      <c r="AR433" s="183" t="s">
        <v>294</v>
      </c>
      <c r="AT433" s="183" t="s">
        <v>146</v>
      </c>
      <c r="AU433" s="183" t="s">
        <v>85</v>
      </c>
      <c r="AY433" s="17" t="s">
        <v>143</v>
      </c>
      <c r="BE433" s="184">
        <f>IF(N433="základní",J433,0)</f>
        <v>0</v>
      </c>
      <c r="BF433" s="184">
        <f>IF(N433="snížená",J433,0)</f>
        <v>0</v>
      </c>
      <c r="BG433" s="184">
        <f>IF(N433="zákl. přenesená",J433,0)</f>
        <v>0</v>
      </c>
      <c r="BH433" s="184">
        <f>IF(N433="sníž. přenesená",J433,0)</f>
        <v>0</v>
      </c>
      <c r="BI433" s="184">
        <f>IF(N433="nulová",J433,0)</f>
        <v>0</v>
      </c>
      <c r="BJ433" s="17" t="s">
        <v>83</v>
      </c>
      <c r="BK433" s="184">
        <f>ROUND((ROUND(I433,2))*(ROUND(H433,2)),2)</f>
        <v>0</v>
      </c>
      <c r="BL433" s="17" t="s">
        <v>294</v>
      </c>
      <c r="BM433" s="183" t="s">
        <v>624</v>
      </c>
    </row>
    <row r="434" spans="1:65" s="2" customFormat="1">
      <c r="A434" s="34"/>
      <c r="B434" s="35"/>
      <c r="C434" s="36"/>
      <c r="D434" s="185" t="s">
        <v>153</v>
      </c>
      <c r="E434" s="36"/>
      <c r="F434" s="186" t="s">
        <v>625</v>
      </c>
      <c r="G434" s="36"/>
      <c r="H434" s="36"/>
      <c r="I434" s="187"/>
      <c r="J434" s="36"/>
      <c r="K434" s="36"/>
      <c r="L434" s="39"/>
      <c r="M434" s="188"/>
      <c r="N434" s="189"/>
      <c r="O434" s="64"/>
      <c r="P434" s="64"/>
      <c r="Q434" s="64"/>
      <c r="R434" s="64"/>
      <c r="S434" s="64"/>
      <c r="T434" s="65"/>
      <c r="U434" s="34"/>
      <c r="V434" s="34"/>
      <c r="W434" s="34"/>
      <c r="X434" s="34"/>
      <c r="Y434" s="34"/>
      <c r="Z434" s="34"/>
      <c r="AA434" s="34"/>
      <c r="AB434" s="34"/>
      <c r="AC434" s="34"/>
      <c r="AD434" s="34"/>
      <c r="AE434" s="34"/>
      <c r="AT434" s="17" t="s">
        <v>153</v>
      </c>
      <c r="AU434" s="17" t="s">
        <v>85</v>
      </c>
    </row>
    <row r="435" spans="1:65" s="2" customFormat="1" ht="24.2" customHeight="1">
      <c r="A435" s="34"/>
      <c r="B435" s="35"/>
      <c r="C435" s="173" t="s">
        <v>626</v>
      </c>
      <c r="D435" s="173" t="s">
        <v>146</v>
      </c>
      <c r="E435" s="174" t="s">
        <v>627</v>
      </c>
      <c r="F435" s="175" t="s">
        <v>628</v>
      </c>
      <c r="G435" s="176" t="s">
        <v>169</v>
      </c>
      <c r="H435" s="177">
        <v>2</v>
      </c>
      <c r="I435" s="178"/>
      <c r="J435" s="177">
        <f>ROUND((ROUND(I435,2))*(ROUND(H435,2)),2)</f>
        <v>0</v>
      </c>
      <c r="K435" s="175" t="s">
        <v>608</v>
      </c>
      <c r="L435" s="39"/>
      <c r="M435" s="179" t="s">
        <v>18</v>
      </c>
      <c r="N435" s="180" t="s">
        <v>46</v>
      </c>
      <c r="O435" s="64"/>
      <c r="P435" s="181">
        <f>O435*H435</f>
        <v>0</v>
      </c>
      <c r="Q435" s="181">
        <v>0</v>
      </c>
      <c r="R435" s="181">
        <f>Q435*H435</f>
        <v>0</v>
      </c>
      <c r="S435" s="181">
        <v>0</v>
      </c>
      <c r="T435" s="182">
        <f>S435*H435</f>
        <v>0</v>
      </c>
      <c r="U435" s="34"/>
      <c r="V435" s="34"/>
      <c r="W435" s="34"/>
      <c r="X435" s="34"/>
      <c r="Y435" s="34"/>
      <c r="Z435" s="34"/>
      <c r="AA435" s="34"/>
      <c r="AB435" s="34"/>
      <c r="AC435" s="34"/>
      <c r="AD435" s="34"/>
      <c r="AE435" s="34"/>
      <c r="AR435" s="183" t="s">
        <v>294</v>
      </c>
      <c r="AT435" s="183" t="s">
        <v>146</v>
      </c>
      <c r="AU435" s="183" t="s">
        <v>85</v>
      </c>
      <c r="AY435" s="17" t="s">
        <v>143</v>
      </c>
      <c r="BE435" s="184">
        <f>IF(N435="základní",J435,0)</f>
        <v>0</v>
      </c>
      <c r="BF435" s="184">
        <f>IF(N435="snížená",J435,0)</f>
        <v>0</v>
      </c>
      <c r="BG435" s="184">
        <f>IF(N435="zákl. přenesená",J435,0)</f>
        <v>0</v>
      </c>
      <c r="BH435" s="184">
        <f>IF(N435="sníž. přenesená",J435,0)</f>
        <v>0</v>
      </c>
      <c r="BI435" s="184">
        <f>IF(N435="nulová",J435,0)</f>
        <v>0</v>
      </c>
      <c r="BJ435" s="17" t="s">
        <v>83</v>
      </c>
      <c r="BK435" s="184">
        <f>ROUND((ROUND(I435,2))*(ROUND(H435,2)),2)</f>
        <v>0</v>
      </c>
      <c r="BL435" s="17" t="s">
        <v>294</v>
      </c>
      <c r="BM435" s="183" t="s">
        <v>629</v>
      </c>
    </row>
    <row r="436" spans="1:65" s="2" customFormat="1">
      <c r="A436" s="34"/>
      <c r="B436" s="35"/>
      <c r="C436" s="36"/>
      <c r="D436" s="185" t="s">
        <v>153</v>
      </c>
      <c r="E436" s="36"/>
      <c r="F436" s="186" t="s">
        <v>630</v>
      </c>
      <c r="G436" s="36"/>
      <c r="H436" s="36"/>
      <c r="I436" s="187"/>
      <c r="J436" s="36"/>
      <c r="K436" s="36"/>
      <c r="L436" s="39"/>
      <c r="M436" s="188"/>
      <c r="N436" s="189"/>
      <c r="O436" s="64"/>
      <c r="P436" s="64"/>
      <c r="Q436" s="64"/>
      <c r="R436" s="64"/>
      <c r="S436" s="64"/>
      <c r="T436" s="65"/>
      <c r="U436" s="34"/>
      <c r="V436" s="34"/>
      <c r="W436" s="34"/>
      <c r="X436" s="34"/>
      <c r="Y436" s="34"/>
      <c r="Z436" s="34"/>
      <c r="AA436" s="34"/>
      <c r="AB436" s="34"/>
      <c r="AC436" s="34"/>
      <c r="AD436" s="34"/>
      <c r="AE436" s="34"/>
      <c r="AT436" s="17" t="s">
        <v>153</v>
      </c>
      <c r="AU436" s="17" t="s">
        <v>85</v>
      </c>
    </row>
    <row r="437" spans="1:65" s="2" customFormat="1" ht="16.5" customHeight="1">
      <c r="A437" s="34"/>
      <c r="B437" s="35"/>
      <c r="C437" s="173" t="s">
        <v>631</v>
      </c>
      <c r="D437" s="173" t="s">
        <v>146</v>
      </c>
      <c r="E437" s="174" t="s">
        <v>632</v>
      </c>
      <c r="F437" s="175" t="s">
        <v>633</v>
      </c>
      <c r="G437" s="176" t="s">
        <v>169</v>
      </c>
      <c r="H437" s="177">
        <v>4</v>
      </c>
      <c r="I437" s="178"/>
      <c r="J437" s="177">
        <f>ROUND((ROUND(I437,2))*(ROUND(H437,2)),2)</f>
        <v>0</v>
      </c>
      <c r="K437" s="175" t="s">
        <v>608</v>
      </c>
      <c r="L437" s="39"/>
      <c r="M437" s="179" t="s">
        <v>18</v>
      </c>
      <c r="N437" s="180" t="s">
        <v>46</v>
      </c>
      <c r="O437" s="64"/>
      <c r="P437" s="181">
        <f>O437*H437</f>
        <v>0</v>
      </c>
      <c r="Q437" s="181">
        <v>0</v>
      </c>
      <c r="R437" s="181">
        <f>Q437*H437</f>
        <v>0</v>
      </c>
      <c r="S437" s="181">
        <v>0</v>
      </c>
      <c r="T437" s="182">
        <f>S437*H437</f>
        <v>0</v>
      </c>
      <c r="U437" s="34"/>
      <c r="V437" s="34"/>
      <c r="W437" s="34"/>
      <c r="X437" s="34"/>
      <c r="Y437" s="34"/>
      <c r="Z437" s="34"/>
      <c r="AA437" s="34"/>
      <c r="AB437" s="34"/>
      <c r="AC437" s="34"/>
      <c r="AD437" s="34"/>
      <c r="AE437" s="34"/>
      <c r="AR437" s="183" t="s">
        <v>294</v>
      </c>
      <c r="AT437" s="183" t="s">
        <v>146</v>
      </c>
      <c r="AU437" s="183" t="s">
        <v>85</v>
      </c>
      <c r="AY437" s="17" t="s">
        <v>143</v>
      </c>
      <c r="BE437" s="184">
        <f>IF(N437="základní",J437,0)</f>
        <v>0</v>
      </c>
      <c r="BF437" s="184">
        <f>IF(N437="snížená",J437,0)</f>
        <v>0</v>
      </c>
      <c r="BG437" s="184">
        <f>IF(N437="zákl. přenesená",J437,0)</f>
        <v>0</v>
      </c>
      <c r="BH437" s="184">
        <f>IF(N437="sníž. přenesená",J437,0)</f>
        <v>0</v>
      </c>
      <c r="BI437" s="184">
        <f>IF(N437="nulová",J437,0)</f>
        <v>0</v>
      </c>
      <c r="BJ437" s="17" t="s">
        <v>83</v>
      </c>
      <c r="BK437" s="184">
        <f>ROUND((ROUND(I437,2))*(ROUND(H437,2)),2)</f>
        <v>0</v>
      </c>
      <c r="BL437" s="17" t="s">
        <v>294</v>
      </c>
      <c r="BM437" s="183" t="s">
        <v>634</v>
      </c>
    </row>
    <row r="438" spans="1:65" s="2" customFormat="1">
      <c r="A438" s="34"/>
      <c r="B438" s="35"/>
      <c r="C438" s="36"/>
      <c r="D438" s="185" t="s">
        <v>153</v>
      </c>
      <c r="E438" s="36"/>
      <c r="F438" s="186" t="s">
        <v>635</v>
      </c>
      <c r="G438" s="36"/>
      <c r="H438" s="36"/>
      <c r="I438" s="187"/>
      <c r="J438" s="36"/>
      <c r="K438" s="36"/>
      <c r="L438" s="39"/>
      <c r="M438" s="188"/>
      <c r="N438" s="189"/>
      <c r="O438" s="64"/>
      <c r="P438" s="64"/>
      <c r="Q438" s="64"/>
      <c r="R438" s="64"/>
      <c r="S438" s="64"/>
      <c r="T438" s="65"/>
      <c r="U438" s="34"/>
      <c r="V438" s="34"/>
      <c r="W438" s="34"/>
      <c r="X438" s="34"/>
      <c r="Y438" s="34"/>
      <c r="Z438" s="34"/>
      <c r="AA438" s="34"/>
      <c r="AB438" s="34"/>
      <c r="AC438" s="34"/>
      <c r="AD438" s="34"/>
      <c r="AE438" s="34"/>
      <c r="AT438" s="17" t="s">
        <v>153</v>
      </c>
      <c r="AU438" s="17" t="s">
        <v>85</v>
      </c>
    </row>
    <row r="439" spans="1:65" s="2" customFormat="1" ht="21.75" customHeight="1">
      <c r="A439" s="34"/>
      <c r="B439" s="35"/>
      <c r="C439" s="173" t="s">
        <v>636</v>
      </c>
      <c r="D439" s="173" t="s">
        <v>146</v>
      </c>
      <c r="E439" s="174" t="s">
        <v>637</v>
      </c>
      <c r="F439" s="175" t="s">
        <v>638</v>
      </c>
      <c r="G439" s="176" t="s">
        <v>169</v>
      </c>
      <c r="H439" s="177">
        <v>2</v>
      </c>
      <c r="I439" s="178"/>
      <c r="J439" s="177">
        <f>ROUND((ROUND(I439,2))*(ROUND(H439,2)),2)</f>
        <v>0</v>
      </c>
      <c r="K439" s="175" t="s">
        <v>608</v>
      </c>
      <c r="L439" s="39"/>
      <c r="M439" s="179" t="s">
        <v>18</v>
      </c>
      <c r="N439" s="180" t="s">
        <v>46</v>
      </c>
      <c r="O439" s="64"/>
      <c r="P439" s="181">
        <f>O439*H439</f>
        <v>0</v>
      </c>
      <c r="Q439" s="181">
        <v>0</v>
      </c>
      <c r="R439" s="181">
        <f>Q439*H439</f>
        <v>0</v>
      </c>
      <c r="S439" s="181">
        <v>0</v>
      </c>
      <c r="T439" s="182">
        <f>S439*H439</f>
        <v>0</v>
      </c>
      <c r="U439" s="34"/>
      <c r="V439" s="34"/>
      <c r="W439" s="34"/>
      <c r="X439" s="34"/>
      <c r="Y439" s="34"/>
      <c r="Z439" s="34"/>
      <c r="AA439" s="34"/>
      <c r="AB439" s="34"/>
      <c r="AC439" s="34"/>
      <c r="AD439" s="34"/>
      <c r="AE439" s="34"/>
      <c r="AR439" s="183" t="s">
        <v>294</v>
      </c>
      <c r="AT439" s="183" t="s">
        <v>146</v>
      </c>
      <c r="AU439" s="183" t="s">
        <v>85</v>
      </c>
      <c r="AY439" s="17" t="s">
        <v>143</v>
      </c>
      <c r="BE439" s="184">
        <f>IF(N439="základní",J439,0)</f>
        <v>0</v>
      </c>
      <c r="BF439" s="184">
        <f>IF(N439="snížená",J439,0)</f>
        <v>0</v>
      </c>
      <c r="BG439" s="184">
        <f>IF(N439="zákl. přenesená",J439,0)</f>
        <v>0</v>
      </c>
      <c r="BH439" s="184">
        <f>IF(N439="sníž. přenesená",J439,0)</f>
        <v>0</v>
      </c>
      <c r="BI439" s="184">
        <f>IF(N439="nulová",J439,0)</f>
        <v>0</v>
      </c>
      <c r="BJ439" s="17" t="s">
        <v>83</v>
      </c>
      <c r="BK439" s="184">
        <f>ROUND((ROUND(I439,2))*(ROUND(H439,2)),2)</f>
        <v>0</v>
      </c>
      <c r="BL439" s="17" t="s">
        <v>294</v>
      </c>
      <c r="BM439" s="183" t="s">
        <v>639</v>
      </c>
    </row>
    <row r="440" spans="1:65" s="2" customFormat="1">
      <c r="A440" s="34"/>
      <c r="B440" s="35"/>
      <c r="C440" s="36"/>
      <c r="D440" s="185" t="s">
        <v>153</v>
      </c>
      <c r="E440" s="36"/>
      <c r="F440" s="186" t="s">
        <v>640</v>
      </c>
      <c r="G440" s="36"/>
      <c r="H440" s="36"/>
      <c r="I440" s="187"/>
      <c r="J440" s="36"/>
      <c r="K440" s="36"/>
      <c r="L440" s="39"/>
      <c r="M440" s="188"/>
      <c r="N440" s="189"/>
      <c r="O440" s="64"/>
      <c r="P440" s="64"/>
      <c r="Q440" s="64"/>
      <c r="R440" s="64"/>
      <c r="S440" s="64"/>
      <c r="T440" s="65"/>
      <c r="U440" s="34"/>
      <c r="V440" s="34"/>
      <c r="W440" s="34"/>
      <c r="X440" s="34"/>
      <c r="Y440" s="34"/>
      <c r="Z440" s="34"/>
      <c r="AA440" s="34"/>
      <c r="AB440" s="34"/>
      <c r="AC440" s="34"/>
      <c r="AD440" s="34"/>
      <c r="AE440" s="34"/>
      <c r="AT440" s="17" t="s">
        <v>153</v>
      </c>
      <c r="AU440" s="17" t="s">
        <v>85</v>
      </c>
    </row>
    <row r="441" spans="1:65" s="2" customFormat="1" ht="49.15" customHeight="1">
      <c r="A441" s="34"/>
      <c r="B441" s="35"/>
      <c r="C441" s="173" t="s">
        <v>641</v>
      </c>
      <c r="D441" s="173" t="s">
        <v>146</v>
      </c>
      <c r="E441" s="174" t="s">
        <v>642</v>
      </c>
      <c r="F441" s="175" t="s">
        <v>643</v>
      </c>
      <c r="G441" s="176" t="s">
        <v>149</v>
      </c>
      <c r="H441" s="177">
        <v>0.04</v>
      </c>
      <c r="I441" s="178"/>
      <c r="J441" s="177">
        <f>ROUND((ROUND(I441,2))*(ROUND(H441,2)),2)</f>
        <v>0</v>
      </c>
      <c r="K441" s="175" t="s">
        <v>150</v>
      </c>
      <c r="L441" s="39"/>
      <c r="M441" s="179" t="s">
        <v>18</v>
      </c>
      <c r="N441" s="180" t="s">
        <v>46</v>
      </c>
      <c r="O441" s="64"/>
      <c r="P441" s="181">
        <f>O441*H441</f>
        <v>0</v>
      </c>
      <c r="Q441" s="181">
        <v>0</v>
      </c>
      <c r="R441" s="181">
        <f>Q441*H441</f>
        <v>0</v>
      </c>
      <c r="S441" s="181">
        <v>0</v>
      </c>
      <c r="T441" s="182">
        <f>S441*H441</f>
        <v>0</v>
      </c>
      <c r="U441" s="34"/>
      <c r="V441" s="34"/>
      <c r="W441" s="34"/>
      <c r="X441" s="34"/>
      <c r="Y441" s="34"/>
      <c r="Z441" s="34"/>
      <c r="AA441" s="34"/>
      <c r="AB441" s="34"/>
      <c r="AC441" s="34"/>
      <c r="AD441" s="34"/>
      <c r="AE441" s="34"/>
      <c r="AR441" s="183" t="s">
        <v>294</v>
      </c>
      <c r="AT441" s="183" t="s">
        <v>146</v>
      </c>
      <c r="AU441" s="183" t="s">
        <v>85</v>
      </c>
      <c r="AY441" s="17" t="s">
        <v>143</v>
      </c>
      <c r="BE441" s="184">
        <f>IF(N441="základní",J441,0)</f>
        <v>0</v>
      </c>
      <c r="BF441" s="184">
        <f>IF(N441="snížená",J441,0)</f>
        <v>0</v>
      </c>
      <c r="BG441" s="184">
        <f>IF(N441="zákl. přenesená",J441,0)</f>
        <v>0</v>
      </c>
      <c r="BH441" s="184">
        <f>IF(N441="sníž. přenesená",J441,0)</f>
        <v>0</v>
      </c>
      <c r="BI441" s="184">
        <f>IF(N441="nulová",J441,0)</f>
        <v>0</v>
      </c>
      <c r="BJ441" s="17" t="s">
        <v>83</v>
      </c>
      <c r="BK441" s="184">
        <f>ROUND((ROUND(I441,2))*(ROUND(H441,2)),2)</f>
        <v>0</v>
      </c>
      <c r="BL441" s="17" t="s">
        <v>294</v>
      </c>
      <c r="BM441" s="183" t="s">
        <v>644</v>
      </c>
    </row>
    <row r="442" spans="1:65" s="2" customFormat="1">
      <c r="A442" s="34"/>
      <c r="B442" s="35"/>
      <c r="C442" s="36"/>
      <c r="D442" s="185" t="s">
        <v>153</v>
      </c>
      <c r="E442" s="36"/>
      <c r="F442" s="186" t="s">
        <v>645</v>
      </c>
      <c r="G442" s="36"/>
      <c r="H442" s="36"/>
      <c r="I442" s="187"/>
      <c r="J442" s="36"/>
      <c r="K442" s="36"/>
      <c r="L442" s="39"/>
      <c r="M442" s="188"/>
      <c r="N442" s="189"/>
      <c r="O442" s="64"/>
      <c r="P442" s="64"/>
      <c r="Q442" s="64"/>
      <c r="R442" s="64"/>
      <c r="S442" s="64"/>
      <c r="T442" s="65"/>
      <c r="U442" s="34"/>
      <c r="V442" s="34"/>
      <c r="W442" s="34"/>
      <c r="X442" s="34"/>
      <c r="Y442" s="34"/>
      <c r="Z442" s="34"/>
      <c r="AA442" s="34"/>
      <c r="AB442" s="34"/>
      <c r="AC442" s="34"/>
      <c r="AD442" s="34"/>
      <c r="AE442" s="34"/>
      <c r="AT442" s="17" t="s">
        <v>153</v>
      </c>
      <c r="AU442" s="17" t="s">
        <v>85</v>
      </c>
    </row>
    <row r="443" spans="1:65" s="2" customFormat="1" ht="49.15" customHeight="1">
      <c r="A443" s="34"/>
      <c r="B443" s="35"/>
      <c r="C443" s="173" t="s">
        <v>646</v>
      </c>
      <c r="D443" s="173" t="s">
        <v>146</v>
      </c>
      <c r="E443" s="174" t="s">
        <v>647</v>
      </c>
      <c r="F443" s="175" t="s">
        <v>648</v>
      </c>
      <c r="G443" s="176" t="s">
        <v>149</v>
      </c>
      <c r="H443" s="177">
        <v>0.04</v>
      </c>
      <c r="I443" s="178"/>
      <c r="J443" s="177">
        <f>ROUND((ROUND(I443,2))*(ROUND(H443,2)),2)</f>
        <v>0</v>
      </c>
      <c r="K443" s="175" t="s">
        <v>150</v>
      </c>
      <c r="L443" s="39"/>
      <c r="M443" s="179" t="s">
        <v>18</v>
      </c>
      <c r="N443" s="180" t="s">
        <v>46</v>
      </c>
      <c r="O443" s="64"/>
      <c r="P443" s="181">
        <f>O443*H443</f>
        <v>0</v>
      </c>
      <c r="Q443" s="181">
        <v>0</v>
      </c>
      <c r="R443" s="181">
        <f>Q443*H443</f>
        <v>0</v>
      </c>
      <c r="S443" s="181">
        <v>0</v>
      </c>
      <c r="T443" s="182">
        <f>S443*H443</f>
        <v>0</v>
      </c>
      <c r="U443" s="34"/>
      <c r="V443" s="34"/>
      <c r="W443" s="34"/>
      <c r="X443" s="34"/>
      <c r="Y443" s="34"/>
      <c r="Z443" s="34"/>
      <c r="AA443" s="34"/>
      <c r="AB443" s="34"/>
      <c r="AC443" s="34"/>
      <c r="AD443" s="34"/>
      <c r="AE443" s="34"/>
      <c r="AR443" s="183" t="s">
        <v>294</v>
      </c>
      <c r="AT443" s="183" t="s">
        <v>146</v>
      </c>
      <c r="AU443" s="183" t="s">
        <v>85</v>
      </c>
      <c r="AY443" s="17" t="s">
        <v>143</v>
      </c>
      <c r="BE443" s="184">
        <f>IF(N443="základní",J443,0)</f>
        <v>0</v>
      </c>
      <c r="BF443" s="184">
        <f>IF(N443="snížená",J443,0)</f>
        <v>0</v>
      </c>
      <c r="BG443" s="184">
        <f>IF(N443="zákl. přenesená",J443,0)</f>
        <v>0</v>
      </c>
      <c r="BH443" s="184">
        <f>IF(N443="sníž. přenesená",J443,0)</f>
        <v>0</v>
      </c>
      <c r="BI443" s="184">
        <f>IF(N443="nulová",J443,0)</f>
        <v>0</v>
      </c>
      <c r="BJ443" s="17" t="s">
        <v>83</v>
      </c>
      <c r="BK443" s="184">
        <f>ROUND((ROUND(I443,2))*(ROUND(H443,2)),2)</f>
        <v>0</v>
      </c>
      <c r="BL443" s="17" t="s">
        <v>294</v>
      </c>
      <c r="BM443" s="183" t="s">
        <v>649</v>
      </c>
    </row>
    <row r="444" spans="1:65" s="2" customFormat="1">
      <c r="A444" s="34"/>
      <c r="B444" s="35"/>
      <c r="C444" s="36"/>
      <c r="D444" s="185" t="s">
        <v>153</v>
      </c>
      <c r="E444" s="36"/>
      <c r="F444" s="186" t="s">
        <v>650</v>
      </c>
      <c r="G444" s="36"/>
      <c r="H444" s="36"/>
      <c r="I444" s="187"/>
      <c r="J444" s="36"/>
      <c r="K444" s="36"/>
      <c r="L444" s="39"/>
      <c r="M444" s="188"/>
      <c r="N444" s="189"/>
      <c r="O444" s="64"/>
      <c r="P444" s="64"/>
      <c r="Q444" s="64"/>
      <c r="R444" s="64"/>
      <c r="S444" s="64"/>
      <c r="T444" s="65"/>
      <c r="U444" s="34"/>
      <c r="V444" s="34"/>
      <c r="W444" s="34"/>
      <c r="X444" s="34"/>
      <c r="Y444" s="34"/>
      <c r="Z444" s="34"/>
      <c r="AA444" s="34"/>
      <c r="AB444" s="34"/>
      <c r="AC444" s="34"/>
      <c r="AD444" s="34"/>
      <c r="AE444" s="34"/>
      <c r="AT444" s="17" t="s">
        <v>153</v>
      </c>
      <c r="AU444" s="17" t="s">
        <v>85</v>
      </c>
    </row>
    <row r="445" spans="1:65" s="12" customFormat="1" ht="22.9" customHeight="1">
      <c r="B445" s="157"/>
      <c r="C445" s="158"/>
      <c r="D445" s="159" t="s">
        <v>74</v>
      </c>
      <c r="E445" s="171" t="s">
        <v>651</v>
      </c>
      <c r="F445" s="171" t="s">
        <v>652</v>
      </c>
      <c r="G445" s="158"/>
      <c r="H445" s="158"/>
      <c r="I445" s="161"/>
      <c r="J445" s="172">
        <f>BK445</f>
        <v>0</v>
      </c>
      <c r="K445" s="158"/>
      <c r="L445" s="163"/>
      <c r="M445" s="164"/>
      <c r="N445" s="165"/>
      <c r="O445" s="165"/>
      <c r="P445" s="166">
        <f>SUM(P446:P469)</f>
        <v>0</v>
      </c>
      <c r="Q445" s="165"/>
      <c r="R445" s="166">
        <f>SUM(R446:R469)</f>
        <v>0.16632</v>
      </c>
      <c r="S445" s="165"/>
      <c r="T445" s="167">
        <f>SUM(T446:T469)</f>
        <v>0</v>
      </c>
      <c r="AR445" s="168" t="s">
        <v>85</v>
      </c>
      <c r="AT445" s="169" t="s">
        <v>74</v>
      </c>
      <c r="AU445" s="169" t="s">
        <v>83</v>
      </c>
      <c r="AY445" s="168" t="s">
        <v>143</v>
      </c>
      <c r="BK445" s="170">
        <f>SUM(BK446:BK469)</f>
        <v>0</v>
      </c>
    </row>
    <row r="446" spans="1:65" s="2" customFormat="1" ht="24.2" customHeight="1">
      <c r="A446" s="34"/>
      <c r="B446" s="35"/>
      <c r="C446" s="173" t="s">
        <v>653</v>
      </c>
      <c r="D446" s="173" t="s">
        <v>146</v>
      </c>
      <c r="E446" s="174" t="s">
        <v>654</v>
      </c>
      <c r="F446" s="175" t="s">
        <v>655</v>
      </c>
      <c r="G446" s="176" t="s">
        <v>206</v>
      </c>
      <c r="H446" s="177">
        <v>12</v>
      </c>
      <c r="I446" s="178"/>
      <c r="J446" s="177">
        <f>ROUND((ROUND(I446,2))*(ROUND(H446,2)),2)</f>
        <v>0</v>
      </c>
      <c r="K446" s="175" t="s">
        <v>608</v>
      </c>
      <c r="L446" s="39"/>
      <c r="M446" s="179" t="s">
        <v>18</v>
      </c>
      <c r="N446" s="180" t="s">
        <v>46</v>
      </c>
      <c r="O446" s="64"/>
      <c r="P446" s="181">
        <f>O446*H446</f>
        <v>0</v>
      </c>
      <c r="Q446" s="181">
        <v>0</v>
      </c>
      <c r="R446" s="181">
        <f>Q446*H446</f>
        <v>0</v>
      </c>
      <c r="S446" s="181">
        <v>0</v>
      </c>
      <c r="T446" s="182">
        <f>S446*H446</f>
        <v>0</v>
      </c>
      <c r="U446" s="34"/>
      <c r="V446" s="34"/>
      <c r="W446" s="34"/>
      <c r="X446" s="34"/>
      <c r="Y446" s="34"/>
      <c r="Z446" s="34"/>
      <c r="AA446" s="34"/>
      <c r="AB446" s="34"/>
      <c r="AC446" s="34"/>
      <c r="AD446" s="34"/>
      <c r="AE446" s="34"/>
      <c r="AR446" s="183" t="s">
        <v>294</v>
      </c>
      <c r="AT446" s="183" t="s">
        <v>146</v>
      </c>
      <c r="AU446" s="183" t="s">
        <v>85</v>
      </c>
      <c r="AY446" s="17" t="s">
        <v>143</v>
      </c>
      <c r="BE446" s="184">
        <f>IF(N446="základní",J446,0)</f>
        <v>0</v>
      </c>
      <c r="BF446" s="184">
        <f>IF(N446="snížená",J446,0)</f>
        <v>0</v>
      </c>
      <c r="BG446" s="184">
        <f>IF(N446="zákl. přenesená",J446,0)</f>
        <v>0</v>
      </c>
      <c r="BH446" s="184">
        <f>IF(N446="sníž. přenesená",J446,0)</f>
        <v>0</v>
      </c>
      <c r="BI446" s="184">
        <f>IF(N446="nulová",J446,0)</f>
        <v>0</v>
      </c>
      <c r="BJ446" s="17" t="s">
        <v>83</v>
      </c>
      <c r="BK446" s="184">
        <f>ROUND((ROUND(I446,2))*(ROUND(H446,2)),2)</f>
        <v>0</v>
      </c>
      <c r="BL446" s="17" t="s">
        <v>294</v>
      </c>
      <c r="BM446" s="183" t="s">
        <v>656</v>
      </c>
    </row>
    <row r="447" spans="1:65" s="2" customFormat="1">
      <c r="A447" s="34"/>
      <c r="B447" s="35"/>
      <c r="C447" s="36"/>
      <c r="D447" s="185" t="s">
        <v>153</v>
      </c>
      <c r="E447" s="36"/>
      <c r="F447" s="186" t="s">
        <v>657</v>
      </c>
      <c r="G447" s="36"/>
      <c r="H447" s="36"/>
      <c r="I447" s="187"/>
      <c r="J447" s="36"/>
      <c r="K447" s="36"/>
      <c r="L447" s="39"/>
      <c r="M447" s="188"/>
      <c r="N447" s="189"/>
      <c r="O447" s="64"/>
      <c r="P447" s="64"/>
      <c r="Q447" s="64"/>
      <c r="R447" s="64"/>
      <c r="S447" s="64"/>
      <c r="T447" s="65"/>
      <c r="U447" s="34"/>
      <c r="V447" s="34"/>
      <c r="W447" s="34"/>
      <c r="X447" s="34"/>
      <c r="Y447" s="34"/>
      <c r="Z447" s="34"/>
      <c r="AA447" s="34"/>
      <c r="AB447" s="34"/>
      <c r="AC447" s="34"/>
      <c r="AD447" s="34"/>
      <c r="AE447" s="34"/>
      <c r="AT447" s="17" t="s">
        <v>153</v>
      </c>
      <c r="AU447" s="17" t="s">
        <v>85</v>
      </c>
    </row>
    <row r="448" spans="1:65" s="13" customFormat="1">
      <c r="B448" s="199"/>
      <c r="C448" s="200"/>
      <c r="D448" s="201" t="s">
        <v>160</v>
      </c>
      <c r="E448" s="202" t="s">
        <v>18</v>
      </c>
      <c r="F448" s="203" t="s">
        <v>658</v>
      </c>
      <c r="G448" s="200"/>
      <c r="H448" s="204">
        <v>2</v>
      </c>
      <c r="I448" s="205"/>
      <c r="J448" s="200"/>
      <c r="K448" s="200"/>
      <c r="L448" s="206"/>
      <c r="M448" s="207"/>
      <c r="N448" s="208"/>
      <c r="O448" s="208"/>
      <c r="P448" s="208"/>
      <c r="Q448" s="208"/>
      <c r="R448" s="208"/>
      <c r="S448" s="208"/>
      <c r="T448" s="209"/>
      <c r="AT448" s="210" t="s">
        <v>160</v>
      </c>
      <c r="AU448" s="210" t="s">
        <v>85</v>
      </c>
      <c r="AV448" s="13" t="s">
        <v>85</v>
      </c>
      <c r="AW448" s="13" t="s">
        <v>37</v>
      </c>
      <c r="AX448" s="13" t="s">
        <v>75</v>
      </c>
      <c r="AY448" s="210" t="s">
        <v>143</v>
      </c>
    </row>
    <row r="449" spans="1:65" s="13" customFormat="1">
      <c r="B449" s="199"/>
      <c r="C449" s="200"/>
      <c r="D449" s="201" t="s">
        <v>160</v>
      </c>
      <c r="E449" s="202" t="s">
        <v>18</v>
      </c>
      <c r="F449" s="203" t="s">
        <v>659</v>
      </c>
      <c r="G449" s="200"/>
      <c r="H449" s="204">
        <v>2</v>
      </c>
      <c r="I449" s="205"/>
      <c r="J449" s="200"/>
      <c r="K449" s="200"/>
      <c r="L449" s="206"/>
      <c r="M449" s="207"/>
      <c r="N449" s="208"/>
      <c r="O449" s="208"/>
      <c r="P449" s="208"/>
      <c r="Q449" s="208"/>
      <c r="R449" s="208"/>
      <c r="S449" s="208"/>
      <c r="T449" s="209"/>
      <c r="AT449" s="210" t="s">
        <v>160</v>
      </c>
      <c r="AU449" s="210" t="s">
        <v>85</v>
      </c>
      <c r="AV449" s="13" t="s">
        <v>85</v>
      </c>
      <c r="AW449" s="13" t="s">
        <v>37</v>
      </c>
      <c r="AX449" s="13" t="s">
        <v>75</v>
      </c>
      <c r="AY449" s="210" t="s">
        <v>143</v>
      </c>
    </row>
    <row r="450" spans="1:65" s="13" customFormat="1">
      <c r="B450" s="199"/>
      <c r="C450" s="200"/>
      <c r="D450" s="201" t="s">
        <v>160</v>
      </c>
      <c r="E450" s="202" t="s">
        <v>18</v>
      </c>
      <c r="F450" s="203" t="s">
        <v>660</v>
      </c>
      <c r="G450" s="200"/>
      <c r="H450" s="204">
        <v>5</v>
      </c>
      <c r="I450" s="205"/>
      <c r="J450" s="200"/>
      <c r="K450" s="200"/>
      <c r="L450" s="206"/>
      <c r="M450" s="207"/>
      <c r="N450" s="208"/>
      <c r="O450" s="208"/>
      <c r="P450" s="208"/>
      <c r="Q450" s="208"/>
      <c r="R450" s="208"/>
      <c r="S450" s="208"/>
      <c r="T450" s="209"/>
      <c r="AT450" s="210" t="s">
        <v>160</v>
      </c>
      <c r="AU450" s="210" t="s">
        <v>85</v>
      </c>
      <c r="AV450" s="13" t="s">
        <v>85</v>
      </c>
      <c r="AW450" s="13" t="s">
        <v>37</v>
      </c>
      <c r="AX450" s="13" t="s">
        <v>75</v>
      </c>
      <c r="AY450" s="210" t="s">
        <v>143</v>
      </c>
    </row>
    <row r="451" spans="1:65" s="13" customFormat="1">
      <c r="B451" s="199"/>
      <c r="C451" s="200"/>
      <c r="D451" s="201" t="s">
        <v>160</v>
      </c>
      <c r="E451" s="202" t="s">
        <v>18</v>
      </c>
      <c r="F451" s="203" t="s">
        <v>661</v>
      </c>
      <c r="G451" s="200"/>
      <c r="H451" s="204">
        <v>3</v>
      </c>
      <c r="I451" s="205"/>
      <c r="J451" s="200"/>
      <c r="K451" s="200"/>
      <c r="L451" s="206"/>
      <c r="M451" s="207"/>
      <c r="N451" s="208"/>
      <c r="O451" s="208"/>
      <c r="P451" s="208"/>
      <c r="Q451" s="208"/>
      <c r="R451" s="208"/>
      <c r="S451" s="208"/>
      <c r="T451" s="209"/>
      <c r="AT451" s="210" t="s">
        <v>160</v>
      </c>
      <c r="AU451" s="210" t="s">
        <v>85</v>
      </c>
      <c r="AV451" s="13" t="s">
        <v>85</v>
      </c>
      <c r="AW451" s="13" t="s">
        <v>37</v>
      </c>
      <c r="AX451" s="13" t="s">
        <v>75</v>
      </c>
      <c r="AY451" s="210" t="s">
        <v>143</v>
      </c>
    </row>
    <row r="452" spans="1:65" s="14" customFormat="1">
      <c r="B452" s="211"/>
      <c r="C452" s="212"/>
      <c r="D452" s="201" t="s">
        <v>160</v>
      </c>
      <c r="E452" s="213" t="s">
        <v>18</v>
      </c>
      <c r="F452" s="214" t="s">
        <v>166</v>
      </c>
      <c r="G452" s="212"/>
      <c r="H452" s="215">
        <v>12</v>
      </c>
      <c r="I452" s="216"/>
      <c r="J452" s="212"/>
      <c r="K452" s="212"/>
      <c r="L452" s="217"/>
      <c r="M452" s="218"/>
      <c r="N452" s="219"/>
      <c r="O452" s="219"/>
      <c r="P452" s="219"/>
      <c r="Q452" s="219"/>
      <c r="R452" s="219"/>
      <c r="S452" s="219"/>
      <c r="T452" s="220"/>
      <c r="AT452" s="221" t="s">
        <v>160</v>
      </c>
      <c r="AU452" s="221" t="s">
        <v>85</v>
      </c>
      <c r="AV452" s="14" t="s">
        <v>151</v>
      </c>
      <c r="AW452" s="14" t="s">
        <v>37</v>
      </c>
      <c r="AX452" s="14" t="s">
        <v>83</v>
      </c>
      <c r="AY452" s="221" t="s">
        <v>143</v>
      </c>
    </row>
    <row r="453" spans="1:65" s="2" customFormat="1" ht="24.2" customHeight="1">
      <c r="A453" s="34"/>
      <c r="B453" s="35"/>
      <c r="C453" s="173" t="s">
        <v>662</v>
      </c>
      <c r="D453" s="173" t="s">
        <v>146</v>
      </c>
      <c r="E453" s="174" t="s">
        <v>663</v>
      </c>
      <c r="F453" s="175" t="s">
        <v>664</v>
      </c>
      <c r="G453" s="176" t="s">
        <v>206</v>
      </c>
      <c r="H453" s="177">
        <v>12</v>
      </c>
      <c r="I453" s="178"/>
      <c r="J453" s="177">
        <f>ROUND((ROUND(I453,2))*(ROUND(H453,2)),2)</f>
        <v>0</v>
      </c>
      <c r="K453" s="175" t="s">
        <v>608</v>
      </c>
      <c r="L453" s="39"/>
      <c r="M453" s="179" t="s">
        <v>18</v>
      </c>
      <c r="N453" s="180" t="s">
        <v>46</v>
      </c>
      <c r="O453" s="64"/>
      <c r="P453" s="181">
        <f>O453*H453</f>
        <v>0</v>
      </c>
      <c r="Q453" s="181">
        <v>0</v>
      </c>
      <c r="R453" s="181">
        <f>Q453*H453</f>
        <v>0</v>
      </c>
      <c r="S453" s="181">
        <v>0</v>
      </c>
      <c r="T453" s="182">
        <f>S453*H453</f>
        <v>0</v>
      </c>
      <c r="U453" s="34"/>
      <c r="V453" s="34"/>
      <c r="W453" s="34"/>
      <c r="X453" s="34"/>
      <c r="Y453" s="34"/>
      <c r="Z453" s="34"/>
      <c r="AA453" s="34"/>
      <c r="AB453" s="34"/>
      <c r="AC453" s="34"/>
      <c r="AD453" s="34"/>
      <c r="AE453" s="34"/>
      <c r="AR453" s="183" t="s">
        <v>294</v>
      </c>
      <c r="AT453" s="183" t="s">
        <v>146</v>
      </c>
      <c r="AU453" s="183" t="s">
        <v>85</v>
      </c>
      <c r="AY453" s="17" t="s">
        <v>143</v>
      </c>
      <c r="BE453" s="184">
        <f>IF(N453="základní",J453,0)</f>
        <v>0</v>
      </c>
      <c r="BF453" s="184">
        <f>IF(N453="snížená",J453,0)</f>
        <v>0</v>
      </c>
      <c r="BG453" s="184">
        <f>IF(N453="zákl. přenesená",J453,0)</f>
        <v>0</v>
      </c>
      <c r="BH453" s="184">
        <f>IF(N453="sníž. přenesená",J453,0)</f>
        <v>0</v>
      </c>
      <c r="BI453" s="184">
        <f>IF(N453="nulová",J453,0)</f>
        <v>0</v>
      </c>
      <c r="BJ453" s="17" t="s">
        <v>83</v>
      </c>
      <c r="BK453" s="184">
        <f>ROUND((ROUND(I453,2))*(ROUND(H453,2)),2)</f>
        <v>0</v>
      </c>
      <c r="BL453" s="17" t="s">
        <v>294</v>
      </c>
      <c r="BM453" s="183" t="s">
        <v>665</v>
      </c>
    </row>
    <row r="454" spans="1:65" s="2" customFormat="1">
      <c r="A454" s="34"/>
      <c r="B454" s="35"/>
      <c r="C454" s="36"/>
      <c r="D454" s="185" t="s">
        <v>153</v>
      </c>
      <c r="E454" s="36"/>
      <c r="F454" s="186" t="s">
        <v>666</v>
      </c>
      <c r="G454" s="36"/>
      <c r="H454" s="36"/>
      <c r="I454" s="187"/>
      <c r="J454" s="36"/>
      <c r="K454" s="36"/>
      <c r="L454" s="39"/>
      <c r="M454" s="188"/>
      <c r="N454" s="189"/>
      <c r="O454" s="64"/>
      <c r="P454" s="64"/>
      <c r="Q454" s="64"/>
      <c r="R454" s="64"/>
      <c r="S454" s="64"/>
      <c r="T454" s="65"/>
      <c r="U454" s="34"/>
      <c r="V454" s="34"/>
      <c r="W454" s="34"/>
      <c r="X454" s="34"/>
      <c r="Y454" s="34"/>
      <c r="Z454" s="34"/>
      <c r="AA454" s="34"/>
      <c r="AB454" s="34"/>
      <c r="AC454" s="34"/>
      <c r="AD454" s="34"/>
      <c r="AE454" s="34"/>
      <c r="AT454" s="17" t="s">
        <v>153</v>
      </c>
      <c r="AU454" s="17" t="s">
        <v>85</v>
      </c>
    </row>
    <row r="455" spans="1:65" s="2" customFormat="1" ht="37.9" customHeight="1">
      <c r="A455" s="34"/>
      <c r="B455" s="35"/>
      <c r="C455" s="173" t="s">
        <v>667</v>
      </c>
      <c r="D455" s="173" t="s">
        <v>146</v>
      </c>
      <c r="E455" s="174" t="s">
        <v>668</v>
      </c>
      <c r="F455" s="175" t="s">
        <v>669</v>
      </c>
      <c r="G455" s="176" t="s">
        <v>206</v>
      </c>
      <c r="H455" s="177">
        <v>12</v>
      </c>
      <c r="I455" s="178"/>
      <c r="J455" s="177">
        <f>ROUND((ROUND(I455,2))*(ROUND(H455,2)),2)</f>
        <v>0</v>
      </c>
      <c r="K455" s="175" t="s">
        <v>608</v>
      </c>
      <c r="L455" s="39"/>
      <c r="M455" s="179" t="s">
        <v>18</v>
      </c>
      <c r="N455" s="180" t="s">
        <v>46</v>
      </c>
      <c r="O455" s="64"/>
      <c r="P455" s="181">
        <f>O455*H455</f>
        <v>0</v>
      </c>
      <c r="Q455" s="181">
        <v>0</v>
      </c>
      <c r="R455" s="181">
        <f>Q455*H455</f>
        <v>0</v>
      </c>
      <c r="S455" s="181">
        <v>0</v>
      </c>
      <c r="T455" s="182">
        <f>S455*H455</f>
        <v>0</v>
      </c>
      <c r="U455" s="34"/>
      <c r="V455" s="34"/>
      <c r="W455" s="34"/>
      <c r="X455" s="34"/>
      <c r="Y455" s="34"/>
      <c r="Z455" s="34"/>
      <c r="AA455" s="34"/>
      <c r="AB455" s="34"/>
      <c r="AC455" s="34"/>
      <c r="AD455" s="34"/>
      <c r="AE455" s="34"/>
      <c r="AR455" s="183" t="s">
        <v>294</v>
      </c>
      <c r="AT455" s="183" t="s">
        <v>146</v>
      </c>
      <c r="AU455" s="183" t="s">
        <v>85</v>
      </c>
      <c r="AY455" s="17" t="s">
        <v>143</v>
      </c>
      <c r="BE455" s="184">
        <f>IF(N455="základní",J455,0)</f>
        <v>0</v>
      </c>
      <c r="BF455" s="184">
        <f>IF(N455="snížená",J455,0)</f>
        <v>0</v>
      </c>
      <c r="BG455" s="184">
        <f>IF(N455="zákl. přenesená",J455,0)</f>
        <v>0</v>
      </c>
      <c r="BH455" s="184">
        <f>IF(N455="sníž. přenesená",J455,0)</f>
        <v>0</v>
      </c>
      <c r="BI455" s="184">
        <f>IF(N455="nulová",J455,0)</f>
        <v>0</v>
      </c>
      <c r="BJ455" s="17" t="s">
        <v>83</v>
      </c>
      <c r="BK455" s="184">
        <f>ROUND((ROUND(I455,2))*(ROUND(H455,2)),2)</f>
        <v>0</v>
      </c>
      <c r="BL455" s="17" t="s">
        <v>294</v>
      </c>
      <c r="BM455" s="183" t="s">
        <v>670</v>
      </c>
    </row>
    <row r="456" spans="1:65" s="2" customFormat="1">
      <c r="A456" s="34"/>
      <c r="B456" s="35"/>
      <c r="C456" s="36"/>
      <c r="D456" s="185" t="s">
        <v>153</v>
      </c>
      <c r="E456" s="36"/>
      <c r="F456" s="186" t="s">
        <v>671</v>
      </c>
      <c r="G456" s="36"/>
      <c r="H456" s="36"/>
      <c r="I456" s="187"/>
      <c r="J456" s="36"/>
      <c r="K456" s="36"/>
      <c r="L456" s="39"/>
      <c r="M456" s="188"/>
      <c r="N456" s="189"/>
      <c r="O456" s="64"/>
      <c r="P456" s="64"/>
      <c r="Q456" s="64"/>
      <c r="R456" s="64"/>
      <c r="S456" s="64"/>
      <c r="T456" s="65"/>
      <c r="U456" s="34"/>
      <c r="V456" s="34"/>
      <c r="W456" s="34"/>
      <c r="X456" s="34"/>
      <c r="Y456" s="34"/>
      <c r="Z456" s="34"/>
      <c r="AA456" s="34"/>
      <c r="AB456" s="34"/>
      <c r="AC456" s="34"/>
      <c r="AD456" s="34"/>
      <c r="AE456" s="34"/>
      <c r="AT456" s="17" t="s">
        <v>153</v>
      </c>
      <c r="AU456" s="17" t="s">
        <v>85</v>
      </c>
    </row>
    <row r="457" spans="1:65" s="13" customFormat="1">
      <c r="B457" s="199"/>
      <c r="C457" s="200"/>
      <c r="D457" s="201" t="s">
        <v>160</v>
      </c>
      <c r="E457" s="202" t="s">
        <v>18</v>
      </c>
      <c r="F457" s="203" t="s">
        <v>658</v>
      </c>
      <c r="G457" s="200"/>
      <c r="H457" s="204">
        <v>2</v>
      </c>
      <c r="I457" s="205"/>
      <c r="J457" s="200"/>
      <c r="K457" s="200"/>
      <c r="L457" s="206"/>
      <c r="M457" s="207"/>
      <c r="N457" s="208"/>
      <c r="O457" s="208"/>
      <c r="P457" s="208"/>
      <c r="Q457" s="208"/>
      <c r="R457" s="208"/>
      <c r="S457" s="208"/>
      <c r="T457" s="209"/>
      <c r="AT457" s="210" t="s">
        <v>160</v>
      </c>
      <c r="AU457" s="210" t="s">
        <v>85</v>
      </c>
      <c r="AV457" s="13" t="s">
        <v>85</v>
      </c>
      <c r="AW457" s="13" t="s">
        <v>37</v>
      </c>
      <c r="AX457" s="13" t="s">
        <v>75</v>
      </c>
      <c r="AY457" s="210" t="s">
        <v>143</v>
      </c>
    </row>
    <row r="458" spans="1:65" s="13" customFormat="1">
      <c r="B458" s="199"/>
      <c r="C458" s="200"/>
      <c r="D458" s="201" t="s">
        <v>160</v>
      </c>
      <c r="E458" s="202" t="s">
        <v>18</v>
      </c>
      <c r="F458" s="203" t="s">
        <v>659</v>
      </c>
      <c r="G458" s="200"/>
      <c r="H458" s="204">
        <v>2</v>
      </c>
      <c r="I458" s="205"/>
      <c r="J458" s="200"/>
      <c r="K458" s="200"/>
      <c r="L458" s="206"/>
      <c r="M458" s="207"/>
      <c r="N458" s="208"/>
      <c r="O458" s="208"/>
      <c r="P458" s="208"/>
      <c r="Q458" s="208"/>
      <c r="R458" s="208"/>
      <c r="S458" s="208"/>
      <c r="T458" s="209"/>
      <c r="AT458" s="210" t="s">
        <v>160</v>
      </c>
      <c r="AU458" s="210" t="s">
        <v>85</v>
      </c>
      <c r="AV458" s="13" t="s">
        <v>85</v>
      </c>
      <c r="AW458" s="13" t="s">
        <v>37</v>
      </c>
      <c r="AX458" s="13" t="s">
        <v>75</v>
      </c>
      <c r="AY458" s="210" t="s">
        <v>143</v>
      </c>
    </row>
    <row r="459" spans="1:65" s="13" customFormat="1">
      <c r="B459" s="199"/>
      <c r="C459" s="200"/>
      <c r="D459" s="201" t="s">
        <v>160</v>
      </c>
      <c r="E459" s="202" t="s">
        <v>18</v>
      </c>
      <c r="F459" s="203" t="s">
        <v>660</v>
      </c>
      <c r="G459" s="200"/>
      <c r="H459" s="204">
        <v>5</v>
      </c>
      <c r="I459" s="205"/>
      <c r="J459" s="200"/>
      <c r="K459" s="200"/>
      <c r="L459" s="206"/>
      <c r="M459" s="207"/>
      <c r="N459" s="208"/>
      <c r="O459" s="208"/>
      <c r="P459" s="208"/>
      <c r="Q459" s="208"/>
      <c r="R459" s="208"/>
      <c r="S459" s="208"/>
      <c r="T459" s="209"/>
      <c r="AT459" s="210" t="s">
        <v>160</v>
      </c>
      <c r="AU459" s="210" t="s">
        <v>85</v>
      </c>
      <c r="AV459" s="13" t="s">
        <v>85</v>
      </c>
      <c r="AW459" s="13" t="s">
        <v>37</v>
      </c>
      <c r="AX459" s="13" t="s">
        <v>75</v>
      </c>
      <c r="AY459" s="210" t="s">
        <v>143</v>
      </c>
    </row>
    <row r="460" spans="1:65" s="13" customFormat="1">
      <c r="B460" s="199"/>
      <c r="C460" s="200"/>
      <c r="D460" s="201" t="s">
        <v>160</v>
      </c>
      <c r="E460" s="202" t="s">
        <v>18</v>
      </c>
      <c r="F460" s="203" t="s">
        <v>661</v>
      </c>
      <c r="G460" s="200"/>
      <c r="H460" s="204">
        <v>3</v>
      </c>
      <c r="I460" s="205"/>
      <c r="J460" s="200"/>
      <c r="K460" s="200"/>
      <c r="L460" s="206"/>
      <c r="M460" s="207"/>
      <c r="N460" s="208"/>
      <c r="O460" s="208"/>
      <c r="P460" s="208"/>
      <c r="Q460" s="208"/>
      <c r="R460" s="208"/>
      <c r="S460" s="208"/>
      <c r="T460" s="209"/>
      <c r="AT460" s="210" t="s">
        <v>160</v>
      </c>
      <c r="AU460" s="210" t="s">
        <v>85</v>
      </c>
      <c r="AV460" s="13" t="s">
        <v>85</v>
      </c>
      <c r="AW460" s="13" t="s">
        <v>37</v>
      </c>
      <c r="AX460" s="13" t="s">
        <v>75</v>
      </c>
      <c r="AY460" s="210" t="s">
        <v>143</v>
      </c>
    </row>
    <row r="461" spans="1:65" s="14" customFormat="1">
      <c r="B461" s="211"/>
      <c r="C461" s="212"/>
      <c r="D461" s="201" t="s">
        <v>160</v>
      </c>
      <c r="E461" s="213" t="s">
        <v>18</v>
      </c>
      <c r="F461" s="214" t="s">
        <v>166</v>
      </c>
      <c r="G461" s="212"/>
      <c r="H461" s="215">
        <v>12</v>
      </c>
      <c r="I461" s="216"/>
      <c r="J461" s="212"/>
      <c r="K461" s="212"/>
      <c r="L461" s="217"/>
      <c r="M461" s="218"/>
      <c r="N461" s="219"/>
      <c r="O461" s="219"/>
      <c r="P461" s="219"/>
      <c r="Q461" s="219"/>
      <c r="R461" s="219"/>
      <c r="S461" s="219"/>
      <c r="T461" s="220"/>
      <c r="AT461" s="221" t="s">
        <v>160</v>
      </c>
      <c r="AU461" s="221" t="s">
        <v>85</v>
      </c>
      <c r="AV461" s="14" t="s">
        <v>151</v>
      </c>
      <c r="AW461" s="14" t="s">
        <v>37</v>
      </c>
      <c r="AX461" s="14" t="s">
        <v>83</v>
      </c>
      <c r="AY461" s="221" t="s">
        <v>143</v>
      </c>
    </row>
    <row r="462" spans="1:65" s="2" customFormat="1" ht="16.5" customHeight="1">
      <c r="A462" s="34"/>
      <c r="B462" s="35"/>
      <c r="C462" s="190" t="s">
        <v>672</v>
      </c>
      <c r="D462" s="190" t="s">
        <v>155</v>
      </c>
      <c r="E462" s="191" t="s">
        <v>673</v>
      </c>
      <c r="F462" s="192" t="s">
        <v>674</v>
      </c>
      <c r="G462" s="193" t="s">
        <v>206</v>
      </c>
      <c r="H462" s="194">
        <v>13.2</v>
      </c>
      <c r="I462" s="195"/>
      <c r="J462" s="194">
        <f>ROUND((ROUND(I462,2))*(ROUND(H462,2)),2)</f>
        <v>0</v>
      </c>
      <c r="K462" s="192" t="s">
        <v>608</v>
      </c>
      <c r="L462" s="196"/>
      <c r="M462" s="197" t="s">
        <v>18</v>
      </c>
      <c r="N462" s="198" t="s">
        <v>46</v>
      </c>
      <c r="O462" s="64"/>
      <c r="P462" s="181">
        <f>O462*H462</f>
        <v>0</v>
      </c>
      <c r="Q462" s="181">
        <v>1.26E-2</v>
      </c>
      <c r="R462" s="181">
        <f>Q462*H462</f>
        <v>0.16632</v>
      </c>
      <c r="S462" s="181">
        <v>0</v>
      </c>
      <c r="T462" s="182">
        <f>S462*H462</f>
        <v>0</v>
      </c>
      <c r="U462" s="34"/>
      <c r="V462" s="34"/>
      <c r="W462" s="34"/>
      <c r="X462" s="34"/>
      <c r="Y462" s="34"/>
      <c r="Z462" s="34"/>
      <c r="AA462" s="34"/>
      <c r="AB462" s="34"/>
      <c r="AC462" s="34"/>
      <c r="AD462" s="34"/>
      <c r="AE462" s="34"/>
      <c r="AR462" s="183" t="s">
        <v>404</v>
      </c>
      <c r="AT462" s="183" t="s">
        <v>155</v>
      </c>
      <c r="AU462" s="183" t="s">
        <v>85</v>
      </c>
      <c r="AY462" s="17" t="s">
        <v>143</v>
      </c>
      <c r="BE462" s="184">
        <f>IF(N462="základní",J462,0)</f>
        <v>0</v>
      </c>
      <c r="BF462" s="184">
        <f>IF(N462="snížená",J462,0)</f>
        <v>0</v>
      </c>
      <c r="BG462" s="184">
        <f>IF(N462="zákl. přenesená",J462,0)</f>
        <v>0</v>
      </c>
      <c r="BH462" s="184">
        <f>IF(N462="sníž. přenesená",J462,0)</f>
        <v>0</v>
      </c>
      <c r="BI462" s="184">
        <f>IF(N462="nulová",J462,0)</f>
        <v>0</v>
      </c>
      <c r="BJ462" s="17" t="s">
        <v>83</v>
      </c>
      <c r="BK462" s="184">
        <f>ROUND((ROUND(I462,2))*(ROUND(H462,2)),2)</f>
        <v>0</v>
      </c>
      <c r="BL462" s="17" t="s">
        <v>294</v>
      </c>
      <c r="BM462" s="183" t="s">
        <v>675</v>
      </c>
    </row>
    <row r="463" spans="1:65" s="13" customFormat="1">
      <c r="B463" s="199"/>
      <c r="C463" s="200"/>
      <c r="D463" s="201" t="s">
        <v>160</v>
      </c>
      <c r="E463" s="200"/>
      <c r="F463" s="203" t="s">
        <v>676</v>
      </c>
      <c r="G463" s="200"/>
      <c r="H463" s="204">
        <v>13.2</v>
      </c>
      <c r="I463" s="205"/>
      <c r="J463" s="200"/>
      <c r="K463" s="200"/>
      <c r="L463" s="206"/>
      <c r="M463" s="207"/>
      <c r="N463" s="208"/>
      <c r="O463" s="208"/>
      <c r="P463" s="208"/>
      <c r="Q463" s="208"/>
      <c r="R463" s="208"/>
      <c r="S463" s="208"/>
      <c r="T463" s="209"/>
      <c r="AT463" s="210" t="s">
        <v>160</v>
      </c>
      <c r="AU463" s="210" t="s">
        <v>85</v>
      </c>
      <c r="AV463" s="13" t="s">
        <v>85</v>
      </c>
      <c r="AW463" s="13" t="s">
        <v>4</v>
      </c>
      <c r="AX463" s="13" t="s">
        <v>83</v>
      </c>
      <c r="AY463" s="210" t="s">
        <v>143</v>
      </c>
    </row>
    <row r="464" spans="1:65" s="2" customFormat="1" ht="33" customHeight="1">
      <c r="A464" s="34"/>
      <c r="B464" s="35"/>
      <c r="C464" s="173" t="s">
        <v>677</v>
      </c>
      <c r="D464" s="173" t="s">
        <v>146</v>
      </c>
      <c r="E464" s="174" t="s">
        <v>678</v>
      </c>
      <c r="F464" s="175" t="s">
        <v>679</v>
      </c>
      <c r="G464" s="176" t="s">
        <v>206</v>
      </c>
      <c r="H464" s="177">
        <v>12</v>
      </c>
      <c r="I464" s="178"/>
      <c r="J464" s="177">
        <f>ROUND((ROUND(I464,2))*(ROUND(H464,2)),2)</f>
        <v>0</v>
      </c>
      <c r="K464" s="175" t="s">
        <v>608</v>
      </c>
      <c r="L464" s="39"/>
      <c r="M464" s="179" t="s">
        <v>18</v>
      </c>
      <c r="N464" s="180" t="s">
        <v>46</v>
      </c>
      <c r="O464" s="64"/>
      <c r="P464" s="181">
        <f>O464*H464</f>
        <v>0</v>
      </c>
      <c r="Q464" s="181">
        <v>0</v>
      </c>
      <c r="R464" s="181">
        <f>Q464*H464</f>
        <v>0</v>
      </c>
      <c r="S464" s="181">
        <v>0</v>
      </c>
      <c r="T464" s="182">
        <f>S464*H464</f>
        <v>0</v>
      </c>
      <c r="U464" s="34"/>
      <c r="V464" s="34"/>
      <c r="W464" s="34"/>
      <c r="X464" s="34"/>
      <c r="Y464" s="34"/>
      <c r="Z464" s="34"/>
      <c r="AA464" s="34"/>
      <c r="AB464" s="34"/>
      <c r="AC464" s="34"/>
      <c r="AD464" s="34"/>
      <c r="AE464" s="34"/>
      <c r="AR464" s="183" t="s">
        <v>294</v>
      </c>
      <c r="AT464" s="183" t="s">
        <v>146</v>
      </c>
      <c r="AU464" s="183" t="s">
        <v>85</v>
      </c>
      <c r="AY464" s="17" t="s">
        <v>143</v>
      </c>
      <c r="BE464" s="184">
        <f>IF(N464="základní",J464,0)</f>
        <v>0</v>
      </c>
      <c r="BF464" s="184">
        <f>IF(N464="snížená",J464,0)</f>
        <v>0</v>
      </c>
      <c r="BG464" s="184">
        <f>IF(N464="zákl. přenesená",J464,0)</f>
        <v>0</v>
      </c>
      <c r="BH464" s="184">
        <f>IF(N464="sníž. přenesená",J464,0)</f>
        <v>0</v>
      </c>
      <c r="BI464" s="184">
        <f>IF(N464="nulová",J464,0)</f>
        <v>0</v>
      </c>
      <c r="BJ464" s="17" t="s">
        <v>83</v>
      </c>
      <c r="BK464" s="184">
        <f>ROUND((ROUND(I464,2))*(ROUND(H464,2)),2)</f>
        <v>0</v>
      </c>
      <c r="BL464" s="17" t="s">
        <v>294</v>
      </c>
      <c r="BM464" s="183" t="s">
        <v>680</v>
      </c>
    </row>
    <row r="465" spans="1:65" s="2" customFormat="1">
      <c r="A465" s="34"/>
      <c r="B465" s="35"/>
      <c r="C465" s="36"/>
      <c r="D465" s="185" t="s">
        <v>153</v>
      </c>
      <c r="E465" s="36"/>
      <c r="F465" s="186" t="s">
        <v>681</v>
      </c>
      <c r="G465" s="36"/>
      <c r="H465" s="36"/>
      <c r="I465" s="187"/>
      <c r="J465" s="36"/>
      <c r="K465" s="36"/>
      <c r="L465" s="39"/>
      <c r="M465" s="188"/>
      <c r="N465" s="189"/>
      <c r="O465" s="64"/>
      <c r="P465" s="64"/>
      <c r="Q465" s="64"/>
      <c r="R465" s="64"/>
      <c r="S465" s="64"/>
      <c r="T465" s="65"/>
      <c r="U465" s="34"/>
      <c r="V465" s="34"/>
      <c r="W465" s="34"/>
      <c r="X465" s="34"/>
      <c r="Y465" s="34"/>
      <c r="Z465" s="34"/>
      <c r="AA465" s="34"/>
      <c r="AB465" s="34"/>
      <c r="AC465" s="34"/>
      <c r="AD465" s="34"/>
      <c r="AE465" s="34"/>
      <c r="AT465" s="17" t="s">
        <v>153</v>
      </c>
      <c r="AU465" s="17" t="s">
        <v>85</v>
      </c>
    </row>
    <row r="466" spans="1:65" s="2" customFormat="1" ht="49.15" customHeight="1">
      <c r="A466" s="34"/>
      <c r="B466" s="35"/>
      <c r="C466" s="173" t="s">
        <v>682</v>
      </c>
      <c r="D466" s="173" t="s">
        <v>146</v>
      </c>
      <c r="E466" s="174" t="s">
        <v>683</v>
      </c>
      <c r="F466" s="175" t="s">
        <v>684</v>
      </c>
      <c r="G466" s="176" t="s">
        <v>149</v>
      </c>
      <c r="H466" s="177">
        <v>0.17</v>
      </c>
      <c r="I466" s="178"/>
      <c r="J466" s="177">
        <f>ROUND((ROUND(I466,2))*(ROUND(H466,2)),2)</f>
        <v>0</v>
      </c>
      <c r="K466" s="175" t="s">
        <v>150</v>
      </c>
      <c r="L466" s="39"/>
      <c r="M466" s="179" t="s">
        <v>18</v>
      </c>
      <c r="N466" s="180" t="s">
        <v>46</v>
      </c>
      <c r="O466" s="64"/>
      <c r="P466" s="181">
        <f>O466*H466</f>
        <v>0</v>
      </c>
      <c r="Q466" s="181">
        <v>0</v>
      </c>
      <c r="R466" s="181">
        <f>Q466*H466</f>
        <v>0</v>
      </c>
      <c r="S466" s="181">
        <v>0</v>
      </c>
      <c r="T466" s="182">
        <f>S466*H466</f>
        <v>0</v>
      </c>
      <c r="U466" s="34"/>
      <c r="V466" s="34"/>
      <c r="W466" s="34"/>
      <c r="X466" s="34"/>
      <c r="Y466" s="34"/>
      <c r="Z466" s="34"/>
      <c r="AA466" s="34"/>
      <c r="AB466" s="34"/>
      <c r="AC466" s="34"/>
      <c r="AD466" s="34"/>
      <c r="AE466" s="34"/>
      <c r="AR466" s="183" t="s">
        <v>294</v>
      </c>
      <c r="AT466" s="183" t="s">
        <v>146</v>
      </c>
      <c r="AU466" s="183" t="s">
        <v>85</v>
      </c>
      <c r="AY466" s="17" t="s">
        <v>143</v>
      </c>
      <c r="BE466" s="184">
        <f>IF(N466="základní",J466,0)</f>
        <v>0</v>
      </c>
      <c r="BF466" s="184">
        <f>IF(N466="snížená",J466,0)</f>
        <v>0</v>
      </c>
      <c r="BG466" s="184">
        <f>IF(N466="zákl. přenesená",J466,0)</f>
        <v>0</v>
      </c>
      <c r="BH466" s="184">
        <f>IF(N466="sníž. přenesená",J466,0)</f>
        <v>0</v>
      </c>
      <c r="BI466" s="184">
        <f>IF(N466="nulová",J466,0)</f>
        <v>0</v>
      </c>
      <c r="BJ466" s="17" t="s">
        <v>83</v>
      </c>
      <c r="BK466" s="184">
        <f>ROUND((ROUND(I466,2))*(ROUND(H466,2)),2)</f>
        <v>0</v>
      </c>
      <c r="BL466" s="17" t="s">
        <v>294</v>
      </c>
      <c r="BM466" s="183" t="s">
        <v>685</v>
      </c>
    </row>
    <row r="467" spans="1:65" s="2" customFormat="1">
      <c r="A467" s="34"/>
      <c r="B467" s="35"/>
      <c r="C467" s="36"/>
      <c r="D467" s="185" t="s">
        <v>153</v>
      </c>
      <c r="E467" s="36"/>
      <c r="F467" s="186" t="s">
        <v>686</v>
      </c>
      <c r="G467" s="36"/>
      <c r="H467" s="36"/>
      <c r="I467" s="187"/>
      <c r="J467" s="36"/>
      <c r="K467" s="36"/>
      <c r="L467" s="39"/>
      <c r="M467" s="188"/>
      <c r="N467" s="189"/>
      <c r="O467" s="64"/>
      <c r="P467" s="64"/>
      <c r="Q467" s="64"/>
      <c r="R467" s="64"/>
      <c r="S467" s="64"/>
      <c r="T467" s="65"/>
      <c r="U467" s="34"/>
      <c r="V467" s="34"/>
      <c r="W467" s="34"/>
      <c r="X467" s="34"/>
      <c r="Y467" s="34"/>
      <c r="Z467" s="34"/>
      <c r="AA467" s="34"/>
      <c r="AB467" s="34"/>
      <c r="AC467" s="34"/>
      <c r="AD467" s="34"/>
      <c r="AE467" s="34"/>
      <c r="AT467" s="17" t="s">
        <v>153</v>
      </c>
      <c r="AU467" s="17" t="s">
        <v>85</v>
      </c>
    </row>
    <row r="468" spans="1:65" s="2" customFormat="1" ht="49.15" customHeight="1">
      <c r="A468" s="34"/>
      <c r="B468" s="35"/>
      <c r="C468" s="173" t="s">
        <v>687</v>
      </c>
      <c r="D468" s="173" t="s">
        <v>146</v>
      </c>
      <c r="E468" s="174" t="s">
        <v>688</v>
      </c>
      <c r="F468" s="175" t="s">
        <v>689</v>
      </c>
      <c r="G468" s="176" t="s">
        <v>149</v>
      </c>
      <c r="H468" s="177">
        <v>0.17</v>
      </c>
      <c r="I468" s="178"/>
      <c r="J468" s="177">
        <f>ROUND((ROUND(I468,2))*(ROUND(H468,2)),2)</f>
        <v>0</v>
      </c>
      <c r="K468" s="175" t="s">
        <v>150</v>
      </c>
      <c r="L468" s="39"/>
      <c r="M468" s="179" t="s">
        <v>18</v>
      </c>
      <c r="N468" s="180" t="s">
        <v>46</v>
      </c>
      <c r="O468" s="64"/>
      <c r="P468" s="181">
        <f>O468*H468</f>
        <v>0</v>
      </c>
      <c r="Q468" s="181">
        <v>0</v>
      </c>
      <c r="R468" s="181">
        <f>Q468*H468</f>
        <v>0</v>
      </c>
      <c r="S468" s="181">
        <v>0</v>
      </c>
      <c r="T468" s="182">
        <f>S468*H468</f>
        <v>0</v>
      </c>
      <c r="U468" s="34"/>
      <c r="V468" s="34"/>
      <c r="W468" s="34"/>
      <c r="X468" s="34"/>
      <c r="Y468" s="34"/>
      <c r="Z468" s="34"/>
      <c r="AA468" s="34"/>
      <c r="AB468" s="34"/>
      <c r="AC468" s="34"/>
      <c r="AD468" s="34"/>
      <c r="AE468" s="34"/>
      <c r="AR468" s="183" t="s">
        <v>294</v>
      </c>
      <c r="AT468" s="183" t="s">
        <v>146</v>
      </c>
      <c r="AU468" s="183" t="s">
        <v>85</v>
      </c>
      <c r="AY468" s="17" t="s">
        <v>143</v>
      </c>
      <c r="BE468" s="184">
        <f>IF(N468="základní",J468,0)</f>
        <v>0</v>
      </c>
      <c r="BF468" s="184">
        <f>IF(N468="snížená",J468,0)</f>
        <v>0</v>
      </c>
      <c r="BG468" s="184">
        <f>IF(N468="zákl. přenesená",J468,0)</f>
        <v>0</v>
      </c>
      <c r="BH468" s="184">
        <f>IF(N468="sníž. přenesená",J468,0)</f>
        <v>0</v>
      </c>
      <c r="BI468" s="184">
        <f>IF(N468="nulová",J468,0)</f>
        <v>0</v>
      </c>
      <c r="BJ468" s="17" t="s">
        <v>83</v>
      </c>
      <c r="BK468" s="184">
        <f>ROUND((ROUND(I468,2))*(ROUND(H468,2)),2)</f>
        <v>0</v>
      </c>
      <c r="BL468" s="17" t="s">
        <v>294</v>
      </c>
      <c r="BM468" s="183" t="s">
        <v>690</v>
      </c>
    </row>
    <row r="469" spans="1:65" s="2" customFormat="1">
      <c r="A469" s="34"/>
      <c r="B469" s="35"/>
      <c r="C469" s="36"/>
      <c r="D469" s="185" t="s">
        <v>153</v>
      </c>
      <c r="E469" s="36"/>
      <c r="F469" s="186" t="s">
        <v>691</v>
      </c>
      <c r="G469" s="36"/>
      <c r="H469" s="36"/>
      <c r="I469" s="187"/>
      <c r="J469" s="36"/>
      <c r="K469" s="36"/>
      <c r="L469" s="39"/>
      <c r="M469" s="188"/>
      <c r="N469" s="189"/>
      <c r="O469" s="64"/>
      <c r="P469" s="64"/>
      <c r="Q469" s="64"/>
      <c r="R469" s="64"/>
      <c r="S469" s="64"/>
      <c r="T469" s="65"/>
      <c r="U469" s="34"/>
      <c r="V469" s="34"/>
      <c r="W469" s="34"/>
      <c r="X469" s="34"/>
      <c r="Y469" s="34"/>
      <c r="Z469" s="34"/>
      <c r="AA469" s="34"/>
      <c r="AB469" s="34"/>
      <c r="AC469" s="34"/>
      <c r="AD469" s="34"/>
      <c r="AE469" s="34"/>
      <c r="AT469" s="17" t="s">
        <v>153</v>
      </c>
      <c r="AU469" s="17" t="s">
        <v>85</v>
      </c>
    </row>
    <row r="470" spans="1:65" s="12" customFormat="1" ht="22.9" customHeight="1">
      <c r="B470" s="157"/>
      <c r="C470" s="158"/>
      <c r="D470" s="159" t="s">
        <v>74</v>
      </c>
      <c r="E470" s="171" t="s">
        <v>692</v>
      </c>
      <c r="F470" s="171" t="s">
        <v>693</v>
      </c>
      <c r="G470" s="158"/>
      <c r="H470" s="158"/>
      <c r="I470" s="161"/>
      <c r="J470" s="172">
        <f>BK470</f>
        <v>0</v>
      </c>
      <c r="K470" s="158"/>
      <c r="L470" s="163"/>
      <c r="M470" s="164"/>
      <c r="N470" s="165"/>
      <c r="O470" s="165"/>
      <c r="P470" s="166">
        <f>SUM(P471:P495)</f>
        <v>0</v>
      </c>
      <c r="Q470" s="165"/>
      <c r="R470" s="166">
        <f>SUM(R471:R495)</f>
        <v>0.31713999999999998</v>
      </c>
      <c r="S470" s="165"/>
      <c r="T470" s="167">
        <f>SUM(T471:T495)</f>
        <v>3.286E-2</v>
      </c>
      <c r="AR470" s="168" t="s">
        <v>85</v>
      </c>
      <c r="AT470" s="169" t="s">
        <v>74</v>
      </c>
      <c r="AU470" s="169" t="s">
        <v>83</v>
      </c>
      <c r="AY470" s="168" t="s">
        <v>143</v>
      </c>
      <c r="BK470" s="170">
        <f>SUM(BK471:BK495)</f>
        <v>0</v>
      </c>
    </row>
    <row r="471" spans="1:65" s="2" customFormat="1" ht="24.2" customHeight="1">
      <c r="A471" s="34"/>
      <c r="B471" s="35"/>
      <c r="C471" s="173" t="s">
        <v>694</v>
      </c>
      <c r="D471" s="173" t="s">
        <v>146</v>
      </c>
      <c r="E471" s="174" t="s">
        <v>695</v>
      </c>
      <c r="F471" s="175" t="s">
        <v>696</v>
      </c>
      <c r="G471" s="176" t="s">
        <v>206</v>
      </c>
      <c r="H471" s="177">
        <v>459</v>
      </c>
      <c r="I471" s="178"/>
      <c r="J471" s="177">
        <f>ROUND((ROUND(I471,2))*(ROUND(H471,2)),2)</f>
        <v>0</v>
      </c>
      <c r="K471" s="175" t="s">
        <v>150</v>
      </c>
      <c r="L471" s="39"/>
      <c r="M471" s="179" t="s">
        <v>18</v>
      </c>
      <c r="N471" s="180" t="s">
        <v>46</v>
      </c>
      <c r="O471" s="64"/>
      <c r="P471" s="181">
        <f>O471*H471</f>
        <v>0</v>
      </c>
      <c r="Q471" s="181">
        <v>0</v>
      </c>
      <c r="R471" s="181">
        <f>Q471*H471</f>
        <v>0</v>
      </c>
      <c r="S471" s="181">
        <v>0</v>
      </c>
      <c r="T471" s="182">
        <f>S471*H471</f>
        <v>0</v>
      </c>
      <c r="U471" s="34"/>
      <c r="V471" s="34"/>
      <c r="W471" s="34"/>
      <c r="X471" s="34"/>
      <c r="Y471" s="34"/>
      <c r="Z471" s="34"/>
      <c r="AA471" s="34"/>
      <c r="AB471" s="34"/>
      <c r="AC471" s="34"/>
      <c r="AD471" s="34"/>
      <c r="AE471" s="34"/>
      <c r="AR471" s="183" t="s">
        <v>294</v>
      </c>
      <c r="AT471" s="183" t="s">
        <v>146</v>
      </c>
      <c r="AU471" s="183" t="s">
        <v>85</v>
      </c>
      <c r="AY471" s="17" t="s">
        <v>143</v>
      </c>
      <c r="BE471" s="184">
        <f>IF(N471="základní",J471,0)</f>
        <v>0</v>
      </c>
      <c r="BF471" s="184">
        <f>IF(N471="snížená",J471,0)</f>
        <v>0</v>
      </c>
      <c r="BG471" s="184">
        <f>IF(N471="zákl. přenesená",J471,0)</f>
        <v>0</v>
      </c>
      <c r="BH471" s="184">
        <f>IF(N471="sníž. přenesená",J471,0)</f>
        <v>0</v>
      </c>
      <c r="BI471" s="184">
        <f>IF(N471="nulová",J471,0)</f>
        <v>0</v>
      </c>
      <c r="BJ471" s="17" t="s">
        <v>83</v>
      </c>
      <c r="BK471" s="184">
        <f>ROUND((ROUND(I471,2))*(ROUND(H471,2)),2)</f>
        <v>0</v>
      </c>
      <c r="BL471" s="17" t="s">
        <v>294</v>
      </c>
      <c r="BM471" s="183" t="s">
        <v>697</v>
      </c>
    </row>
    <row r="472" spans="1:65" s="2" customFormat="1">
      <c r="A472" s="34"/>
      <c r="B472" s="35"/>
      <c r="C472" s="36"/>
      <c r="D472" s="185" t="s">
        <v>153</v>
      </c>
      <c r="E472" s="36"/>
      <c r="F472" s="186" t="s">
        <v>698</v>
      </c>
      <c r="G472" s="36"/>
      <c r="H472" s="36"/>
      <c r="I472" s="187"/>
      <c r="J472" s="36"/>
      <c r="K472" s="36"/>
      <c r="L472" s="39"/>
      <c r="M472" s="188"/>
      <c r="N472" s="189"/>
      <c r="O472" s="64"/>
      <c r="P472" s="64"/>
      <c r="Q472" s="64"/>
      <c r="R472" s="64"/>
      <c r="S472" s="64"/>
      <c r="T472" s="65"/>
      <c r="U472" s="34"/>
      <c r="V472" s="34"/>
      <c r="W472" s="34"/>
      <c r="X472" s="34"/>
      <c r="Y472" s="34"/>
      <c r="Z472" s="34"/>
      <c r="AA472" s="34"/>
      <c r="AB472" s="34"/>
      <c r="AC472" s="34"/>
      <c r="AD472" s="34"/>
      <c r="AE472" s="34"/>
      <c r="AT472" s="17" t="s">
        <v>153</v>
      </c>
      <c r="AU472" s="17" t="s">
        <v>85</v>
      </c>
    </row>
    <row r="473" spans="1:65" s="2" customFormat="1" ht="16.5" customHeight="1">
      <c r="A473" s="34"/>
      <c r="B473" s="35"/>
      <c r="C473" s="173" t="s">
        <v>699</v>
      </c>
      <c r="D473" s="173" t="s">
        <v>146</v>
      </c>
      <c r="E473" s="174" t="s">
        <v>700</v>
      </c>
      <c r="F473" s="175" t="s">
        <v>701</v>
      </c>
      <c r="G473" s="176" t="s">
        <v>206</v>
      </c>
      <c r="H473" s="177">
        <v>106</v>
      </c>
      <c r="I473" s="178"/>
      <c r="J473" s="177">
        <f>ROUND((ROUND(I473,2))*(ROUND(H473,2)),2)</f>
        <v>0</v>
      </c>
      <c r="K473" s="175" t="s">
        <v>150</v>
      </c>
      <c r="L473" s="39"/>
      <c r="M473" s="179" t="s">
        <v>18</v>
      </c>
      <c r="N473" s="180" t="s">
        <v>46</v>
      </c>
      <c r="O473" s="64"/>
      <c r="P473" s="181">
        <f>O473*H473</f>
        <v>0</v>
      </c>
      <c r="Q473" s="181">
        <v>1E-3</v>
      </c>
      <c r="R473" s="181">
        <f>Q473*H473</f>
        <v>0.106</v>
      </c>
      <c r="S473" s="181">
        <v>3.1E-4</v>
      </c>
      <c r="T473" s="182">
        <f>S473*H473</f>
        <v>3.286E-2</v>
      </c>
      <c r="U473" s="34"/>
      <c r="V473" s="34"/>
      <c r="W473" s="34"/>
      <c r="X473" s="34"/>
      <c r="Y473" s="34"/>
      <c r="Z473" s="34"/>
      <c r="AA473" s="34"/>
      <c r="AB473" s="34"/>
      <c r="AC473" s="34"/>
      <c r="AD473" s="34"/>
      <c r="AE473" s="34"/>
      <c r="AR473" s="183" t="s">
        <v>294</v>
      </c>
      <c r="AT473" s="183" t="s">
        <v>146</v>
      </c>
      <c r="AU473" s="183" t="s">
        <v>85</v>
      </c>
      <c r="AY473" s="17" t="s">
        <v>143</v>
      </c>
      <c r="BE473" s="184">
        <f>IF(N473="základní",J473,0)</f>
        <v>0</v>
      </c>
      <c r="BF473" s="184">
        <f>IF(N473="snížená",J473,0)</f>
        <v>0</v>
      </c>
      <c r="BG473" s="184">
        <f>IF(N473="zákl. přenesená",J473,0)</f>
        <v>0</v>
      </c>
      <c r="BH473" s="184">
        <f>IF(N473="sníž. přenesená",J473,0)</f>
        <v>0</v>
      </c>
      <c r="BI473" s="184">
        <f>IF(N473="nulová",J473,0)</f>
        <v>0</v>
      </c>
      <c r="BJ473" s="17" t="s">
        <v>83</v>
      </c>
      <c r="BK473" s="184">
        <f>ROUND((ROUND(I473,2))*(ROUND(H473,2)),2)</f>
        <v>0</v>
      </c>
      <c r="BL473" s="17" t="s">
        <v>294</v>
      </c>
      <c r="BM473" s="183" t="s">
        <v>702</v>
      </c>
    </row>
    <row r="474" spans="1:65" s="2" customFormat="1">
      <c r="A474" s="34"/>
      <c r="B474" s="35"/>
      <c r="C474" s="36"/>
      <c r="D474" s="185" t="s">
        <v>153</v>
      </c>
      <c r="E474" s="36"/>
      <c r="F474" s="186" t="s">
        <v>703</v>
      </c>
      <c r="G474" s="36"/>
      <c r="H474" s="36"/>
      <c r="I474" s="187"/>
      <c r="J474" s="36"/>
      <c r="K474" s="36"/>
      <c r="L474" s="39"/>
      <c r="M474" s="188"/>
      <c r="N474" s="189"/>
      <c r="O474" s="64"/>
      <c r="P474" s="64"/>
      <c r="Q474" s="64"/>
      <c r="R474" s="64"/>
      <c r="S474" s="64"/>
      <c r="T474" s="65"/>
      <c r="U474" s="34"/>
      <c r="V474" s="34"/>
      <c r="W474" s="34"/>
      <c r="X474" s="34"/>
      <c r="Y474" s="34"/>
      <c r="Z474" s="34"/>
      <c r="AA474" s="34"/>
      <c r="AB474" s="34"/>
      <c r="AC474" s="34"/>
      <c r="AD474" s="34"/>
      <c r="AE474" s="34"/>
      <c r="AT474" s="17" t="s">
        <v>153</v>
      </c>
      <c r="AU474" s="17" t="s">
        <v>85</v>
      </c>
    </row>
    <row r="475" spans="1:65" s="13" customFormat="1">
      <c r="B475" s="199"/>
      <c r="C475" s="200"/>
      <c r="D475" s="201" t="s">
        <v>160</v>
      </c>
      <c r="E475" s="202" t="s">
        <v>18</v>
      </c>
      <c r="F475" s="203" t="s">
        <v>704</v>
      </c>
      <c r="G475" s="200"/>
      <c r="H475" s="204">
        <v>12</v>
      </c>
      <c r="I475" s="205"/>
      <c r="J475" s="200"/>
      <c r="K475" s="200"/>
      <c r="L475" s="206"/>
      <c r="M475" s="207"/>
      <c r="N475" s="208"/>
      <c r="O475" s="208"/>
      <c r="P475" s="208"/>
      <c r="Q475" s="208"/>
      <c r="R475" s="208"/>
      <c r="S475" s="208"/>
      <c r="T475" s="209"/>
      <c r="AT475" s="210" t="s">
        <v>160</v>
      </c>
      <c r="AU475" s="210" t="s">
        <v>85</v>
      </c>
      <c r="AV475" s="13" t="s">
        <v>85</v>
      </c>
      <c r="AW475" s="13" t="s">
        <v>37</v>
      </c>
      <c r="AX475" s="13" t="s">
        <v>75</v>
      </c>
      <c r="AY475" s="210" t="s">
        <v>143</v>
      </c>
    </row>
    <row r="476" spans="1:65" s="13" customFormat="1">
      <c r="B476" s="199"/>
      <c r="C476" s="200"/>
      <c r="D476" s="201" t="s">
        <v>160</v>
      </c>
      <c r="E476" s="202" t="s">
        <v>18</v>
      </c>
      <c r="F476" s="203" t="s">
        <v>705</v>
      </c>
      <c r="G476" s="200"/>
      <c r="H476" s="204">
        <v>6</v>
      </c>
      <c r="I476" s="205"/>
      <c r="J476" s="200"/>
      <c r="K476" s="200"/>
      <c r="L476" s="206"/>
      <c r="M476" s="207"/>
      <c r="N476" s="208"/>
      <c r="O476" s="208"/>
      <c r="P476" s="208"/>
      <c r="Q476" s="208"/>
      <c r="R476" s="208"/>
      <c r="S476" s="208"/>
      <c r="T476" s="209"/>
      <c r="AT476" s="210" t="s">
        <v>160</v>
      </c>
      <c r="AU476" s="210" t="s">
        <v>85</v>
      </c>
      <c r="AV476" s="13" t="s">
        <v>85</v>
      </c>
      <c r="AW476" s="13" t="s">
        <v>37</v>
      </c>
      <c r="AX476" s="13" t="s">
        <v>75</v>
      </c>
      <c r="AY476" s="210" t="s">
        <v>143</v>
      </c>
    </row>
    <row r="477" spans="1:65" s="13" customFormat="1">
      <c r="B477" s="199"/>
      <c r="C477" s="200"/>
      <c r="D477" s="201" t="s">
        <v>160</v>
      </c>
      <c r="E477" s="202" t="s">
        <v>18</v>
      </c>
      <c r="F477" s="203" t="s">
        <v>706</v>
      </c>
      <c r="G477" s="200"/>
      <c r="H477" s="204">
        <v>18</v>
      </c>
      <c r="I477" s="205"/>
      <c r="J477" s="200"/>
      <c r="K477" s="200"/>
      <c r="L477" s="206"/>
      <c r="M477" s="207"/>
      <c r="N477" s="208"/>
      <c r="O477" s="208"/>
      <c r="P477" s="208"/>
      <c r="Q477" s="208"/>
      <c r="R477" s="208"/>
      <c r="S477" s="208"/>
      <c r="T477" s="209"/>
      <c r="AT477" s="210" t="s">
        <v>160</v>
      </c>
      <c r="AU477" s="210" t="s">
        <v>85</v>
      </c>
      <c r="AV477" s="13" t="s">
        <v>85</v>
      </c>
      <c r="AW477" s="13" t="s">
        <v>37</v>
      </c>
      <c r="AX477" s="13" t="s">
        <v>75</v>
      </c>
      <c r="AY477" s="210" t="s">
        <v>143</v>
      </c>
    </row>
    <row r="478" spans="1:65" s="13" customFormat="1">
      <c r="B478" s="199"/>
      <c r="C478" s="200"/>
      <c r="D478" s="201" t="s">
        <v>160</v>
      </c>
      <c r="E478" s="202" t="s">
        <v>18</v>
      </c>
      <c r="F478" s="203" t="s">
        <v>707</v>
      </c>
      <c r="G478" s="200"/>
      <c r="H478" s="204">
        <v>18</v>
      </c>
      <c r="I478" s="205"/>
      <c r="J478" s="200"/>
      <c r="K478" s="200"/>
      <c r="L478" s="206"/>
      <c r="M478" s="207"/>
      <c r="N478" s="208"/>
      <c r="O478" s="208"/>
      <c r="P478" s="208"/>
      <c r="Q478" s="208"/>
      <c r="R478" s="208"/>
      <c r="S478" s="208"/>
      <c r="T478" s="209"/>
      <c r="AT478" s="210" t="s">
        <v>160</v>
      </c>
      <c r="AU478" s="210" t="s">
        <v>85</v>
      </c>
      <c r="AV478" s="13" t="s">
        <v>85</v>
      </c>
      <c r="AW478" s="13" t="s">
        <v>37</v>
      </c>
      <c r="AX478" s="13" t="s">
        <v>75</v>
      </c>
      <c r="AY478" s="210" t="s">
        <v>143</v>
      </c>
    </row>
    <row r="479" spans="1:65" s="13" customFormat="1">
      <c r="B479" s="199"/>
      <c r="C479" s="200"/>
      <c r="D479" s="201" t="s">
        <v>160</v>
      </c>
      <c r="E479" s="202" t="s">
        <v>18</v>
      </c>
      <c r="F479" s="203" t="s">
        <v>708</v>
      </c>
      <c r="G479" s="200"/>
      <c r="H479" s="204">
        <v>26</v>
      </c>
      <c r="I479" s="205"/>
      <c r="J479" s="200"/>
      <c r="K479" s="200"/>
      <c r="L479" s="206"/>
      <c r="M479" s="207"/>
      <c r="N479" s="208"/>
      <c r="O479" s="208"/>
      <c r="P479" s="208"/>
      <c r="Q479" s="208"/>
      <c r="R479" s="208"/>
      <c r="S479" s="208"/>
      <c r="T479" s="209"/>
      <c r="AT479" s="210" t="s">
        <v>160</v>
      </c>
      <c r="AU479" s="210" t="s">
        <v>85</v>
      </c>
      <c r="AV479" s="13" t="s">
        <v>85</v>
      </c>
      <c r="AW479" s="13" t="s">
        <v>37</v>
      </c>
      <c r="AX479" s="13" t="s">
        <v>75</v>
      </c>
      <c r="AY479" s="210" t="s">
        <v>143</v>
      </c>
    </row>
    <row r="480" spans="1:65" s="13" customFormat="1">
      <c r="B480" s="199"/>
      <c r="C480" s="200"/>
      <c r="D480" s="201" t="s">
        <v>160</v>
      </c>
      <c r="E480" s="202" t="s">
        <v>18</v>
      </c>
      <c r="F480" s="203" t="s">
        <v>709</v>
      </c>
      <c r="G480" s="200"/>
      <c r="H480" s="204">
        <v>16</v>
      </c>
      <c r="I480" s="205"/>
      <c r="J480" s="200"/>
      <c r="K480" s="200"/>
      <c r="L480" s="206"/>
      <c r="M480" s="207"/>
      <c r="N480" s="208"/>
      <c r="O480" s="208"/>
      <c r="P480" s="208"/>
      <c r="Q480" s="208"/>
      <c r="R480" s="208"/>
      <c r="S480" s="208"/>
      <c r="T480" s="209"/>
      <c r="AT480" s="210" t="s">
        <v>160</v>
      </c>
      <c r="AU480" s="210" t="s">
        <v>85</v>
      </c>
      <c r="AV480" s="13" t="s">
        <v>85</v>
      </c>
      <c r="AW480" s="13" t="s">
        <v>37</v>
      </c>
      <c r="AX480" s="13" t="s">
        <v>75</v>
      </c>
      <c r="AY480" s="210" t="s">
        <v>143</v>
      </c>
    </row>
    <row r="481" spans="1:65" s="13" customFormat="1">
      <c r="B481" s="199"/>
      <c r="C481" s="200"/>
      <c r="D481" s="201" t="s">
        <v>160</v>
      </c>
      <c r="E481" s="202" t="s">
        <v>18</v>
      </c>
      <c r="F481" s="203" t="s">
        <v>710</v>
      </c>
      <c r="G481" s="200"/>
      <c r="H481" s="204">
        <v>10</v>
      </c>
      <c r="I481" s="205"/>
      <c r="J481" s="200"/>
      <c r="K481" s="200"/>
      <c r="L481" s="206"/>
      <c r="M481" s="207"/>
      <c r="N481" s="208"/>
      <c r="O481" s="208"/>
      <c r="P481" s="208"/>
      <c r="Q481" s="208"/>
      <c r="R481" s="208"/>
      <c r="S481" s="208"/>
      <c r="T481" s="209"/>
      <c r="AT481" s="210" t="s">
        <v>160</v>
      </c>
      <c r="AU481" s="210" t="s">
        <v>85</v>
      </c>
      <c r="AV481" s="13" t="s">
        <v>85</v>
      </c>
      <c r="AW481" s="13" t="s">
        <v>37</v>
      </c>
      <c r="AX481" s="13" t="s">
        <v>75</v>
      </c>
      <c r="AY481" s="210" t="s">
        <v>143</v>
      </c>
    </row>
    <row r="482" spans="1:65" s="14" customFormat="1">
      <c r="B482" s="211"/>
      <c r="C482" s="212"/>
      <c r="D482" s="201" t="s">
        <v>160</v>
      </c>
      <c r="E482" s="213" t="s">
        <v>18</v>
      </c>
      <c r="F482" s="214" t="s">
        <v>166</v>
      </c>
      <c r="G482" s="212"/>
      <c r="H482" s="215">
        <v>106</v>
      </c>
      <c r="I482" s="216"/>
      <c r="J482" s="212"/>
      <c r="K482" s="212"/>
      <c r="L482" s="217"/>
      <c r="M482" s="218"/>
      <c r="N482" s="219"/>
      <c r="O482" s="219"/>
      <c r="P482" s="219"/>
      <c r="Q482" s="219"/>
      <c r="R482" s="219"/>
      <c r="S482" s="219"/>
      <c r="T482" s="220"/>
      <c r="AT482" s="221" t="s">
        <v>160</v>
      </c>
      <c r="AU482" s="221" t="s">
        <v>85</v>
      </c>
      <c r="AV482" s="14" t="s">
        <v>151</v>
      </c>
      <c r="AW482" s="14" t="s">
        <v>37</v>
      </c>
      <c r="AX482" s="14" t="s">
        <v>83</v>
      </c>
      <c r="AY482" s="221" t="s">
        <v>143</v>
      </c>
    </row>
    <row r="483" spans="1:65" s="2" customFormat="1" ht="33" customHeight="1">
      <c r="A483" s="34"/>
      <c r="B483" s="35"/>
      <c r="C483" s="173" t="s">
        <v>711</v>
      </c>
      <c r="D483" s="173" t="s">
        <v>146</v>
      </c>
      <c r="E483" s="174" t="s">
        <v>712</v>
      </c>
      <c r="F483" s="175" t="s">
        <v>713</v>
      </c>
      <c r="G483" s="176" t="s">
        <v>206</v>
      </c>
      <c r="H483" s="177">
        <v>459</v>
      </c>
      <c r="I483" s="178"/>
      <c r="J483" s="177">
        <f>ROUND((ROUND(I483,2))*(ROUND(H483,2)),2)</f>
        <v>0</v>
      </c>
      <c r="K483" s="175" t="s">
        <v>150</v>
      </c>
      <c r="L483" s="39"/>
      <c r="M483" s="179" t="s">
        <v>18</v>
      </c>
      <c r="N483" s="180" t="s">
        <v>46</v>
      </c>
      <c r="O483" s="64"/>
      <c r="P483" s="181">
        <f>O483*H483</f>
        <v>0</v>
      </c>
      <c r="Q483" s="181">
        <v>2.0000000000000001E-4</v>
      </c>
      <c r="R483" s="181">
        <f>Q483*H483</f>
        <v>9.1800000000000007E-2</v>
      </c>
      <c r="S483" s="181">
        <v>0</v>
      </c>
      <c r="T483" s="182">
        <f>S483*H483</f>
        <v>0</v>
      </c>
      <c r="U483" s="34"/>
      <c r="V483" s="34"/>
      <c r="W483" s="34"/>
      <c r="X483" s="34"/>
      <c r="Y483" s="34"/>
      <c r="Z483" s="34"/>
      <c r="AA483" s="34"/>
      <c r="AB483" s="34"/>
      <c r="AC483" s="34"/>
      <c r="AD483" s="34"/>
      <c r="AE483" s="34"/>
      <c r="AR483" s="183" t="s">
        <v>294</v>
      </c>
      <c r="AT483" s="183" t="s">
        <v>146</v>
      </c>
      <c r="AU483" s="183" t="s">
        <v>85</v>
      </c>
      <c r="AY483" s="17" t="s">
        <v>143</v>
      </c>
      <c r="BE483" s="184">
        <f>IF(N483="základní",J483,0)</f>
        <v>0</v>
      </c>
      <c r="BF483" s="184">
        <f>IF(N483="snížená",J483,0)</f>
        <v>0</v>
      </c>
      <c r="BG483" s="184">
        <f>IF(N483="zákl. přenesená",J483,0)</f>
        <v>0</v>
      </c>
      <c r="BH483" s="184">
        <f>IF(N483="sníž. přenesená",J483,0)</f>
        <v>0</v>
      </c>
      <c r="BI483" s="184">
        <f>IF(N483="nulová",J483,0)</f>
        <v>0</v>
      </c>
      <c r="BJ483" s="17" t="s">
        <v>83</v>
      </c>
      <c r="BK483" s="184">
        <f>ROUND((ROUND(I483,2))*(ROUND(H483,2)),2)</f>
        <v>0</v>
      </c>
      <c r="BL483" s="17" t="s">
        <v>294</v>
      </c>
      <c r="BM483" s="183" t="s">
        <v>714</v>
      </c>
    </row>
    <row r="484" spans="1:65" s="2" customFormat="1">
      <c r="A484" s="34"/>
      <c r="B484" s="35"/>
      <c r="C484" s="36"/>
      <c r="D484" s="185" t="s">
        <v>153</v>
      </c>
      <c r="E484" s="36"/>
      <c r="F484" s="186" t="s">
        <v>715</v>
      </c>
      <c r="G484" s="36"/>
      <c r="H484" s="36"/>
      <c r="I484" s="187"/>
      <c r="J484" s="36"/>
      <c r="K484" s="36"/>
      <c r="L484" s="39"/>
      <c r="M484" s="188"/>
      <c r="N484" s="189"/>
      <c r="O484" s="64"/>
      <c r="P484" s="64"/>
      <c r="Q484" s="64"/>
      <c r="R484" s="64"/>
      <c r="S484" s="64"/>
      <c r="T484" s="65"/>
      <c r="U484" s="34"/>
      <c r="V484" s="34"/>
      <c r="W484" s="34"/>
      <c r="X484" s="34"/>
      <c r="Y484" s="34"/>
      <c r="Z484" s="34"/>
      <c r="AA484" s="34"/>
      <c r="AB484" s="34"/>
      <c r="AC484" s="34"/>
      <c r="AD484" s="34"/>
      <c r="AE484" s="34"/>
      <c r="AT484" s="17" t="s">
        <v>153</v>
      </c>
      <c r="AU484" s="17" t="s">
        <v>85</v>
      </c>
    </row>
    <row r="485" spans="1:65" s="2" customFormat="1" ht="37.9" customHeight="1">
      <c r="A485" s="34"/>
      <c r="B485" s="35"/>
      <c r="C485" s="173" t="s">
        <v>716</v>
      </c>
      <c r="D485" s="173" t="s">
        <v>146</v>
      </c>
      <c r="E485" s="174" t="s">
        <v>717</v>
      </c>
      <c r="F485" s="175" t="s">
        <v>718</v>
      </c>
      <c r="G485" s="176" t="s">
        <v>206</v>
      </c>
      <c r="H485" s="177">
        <v>459</v>
      </c>
      <c r="I485" s="178"/>
      <c r="J485" s="177">
        <f>ROUND((ROUND(I485,2))*(ROUND(H485,2)),2)</f>
        <v>0</v>
      </c>
      <c r="K485" s="175" t="s">
        <v>150</v>
      </c>
      <c r="L485" s="39"/>
      <c r="M485" s="179" t="s">
        <v>18</v>
      </c>
      <c r="N485" s="180" t="s">
        <v>46</v>
      </c>
      <c r="O485" s="64"/>
      <c r="P485" s="181">
        <f>O485*H485</f>
        <v>0</v>
      </c>
      <c r="Q485" s="181">
        <v>2.5999999999999998E-4</v>
      </c>
      <c r="R485" s="181">
        <f>Q485*H485</f>
        <v>0.11933999999999999</v>
      </c>
      <c r="S485" s="181">
        <v>0</v>
      </c>
      <c r="T485" s="182">
        <f>S485*H485</f>
        <v>0</v>
      </c>
      <c r="U485" s="34"/>
      <c r="V485" s="34"/>
      <c r="W485" s="34"/>
      <c r="X485" s="34"/>
      <c r="Y485" s="34"/>
      <c r="Z485" s="34"/>
      <c r="AA485" s="34"/>
      <c r="AB485" s="34"/>
      <c r="AC485" s="34"/>
      <c r="AD485" s="34"/>
      <c r="AE485" s="34"/>
      <c r="AR485" s="183" t="s">
        <v>294</v>
      </c>
      <c r="AT485" s="183" t="s">
        <v>146</v>
      </c>
      <c r="AU485" s="183" t="s">
        <v>85</v>
      </c>
      <c r="AY485" s="17" t="s">
        <v>143</v>
      </c>
      <c r="BE485" s="184">
        <f>IF(N485="základní",J485,0)</f>
        <v>0</v>
      </c>
      <c r="BF485" s="184">
        <f>IF(N485="snížená",J485,0)</f>
        <v>0</v>
      </c>
      <c r="BG485" s="184">
        <f>IF(N485="zákl. přenesená",J485,0)</f>
        <v>0</v>
      </c>
      <c r="BH485" s="184">
        <f>IF(N485="sníž. přenesená",J485,0)</f>
        <v>0</v>
      </c>
      <c r="BI485" s="184">
        <f>IF(N485="nulová",J485,0)</f>
        <v>0</v>
      </c>
      <c r="BJ485" s="17" t="s">
        <v>83</v>
      </c>
      <c r="BK485" s="184">
        <f>ROUND((ROUND(I485,2))*(ROUND(H485,2)),2)</f>
        <v>0</v>
      </c>
      <c r="BL485" s="17" t="s">
        <v>294</v>
      </c>
      <c r="BM485" s="183" t="s">
        <v>719</v>
      </c>
    </row>
    <row r="486" spans="1:65" s="2" customFormat="1">
      <c r="A486" s="34"/>
      <c r="B486" s="35"/>
      <c r="C486" s="36"/>
      <c r="D486" s="185" t="s">
        <v>153</v>
      </c>
      <c r="E486" s="36"/>
      <c r="F486" s="186" t="s">
        <v>720</v>
      </c>
      <c r="G486" s="36"/>
      <c r="H486" s="36"/>
      <c r="I486" s="187"/>
      <c r="J486" s="36"/>
      <c r="K486" s="36"/>
      <c r="L486" s="39"/>
      <c r="M486" s="188"/>
      <c r="N486" s="189"/>
      <c r="O486" s="64"/>
      <c r="P486" s="64"/>
      <c r="Q486" s="64"/>
      <c r="R486" s="64"/>
      <c r="S486" s="64"/>
      <c r="T486" s="65"/>
      <c r="U486" s="34"/>
      <c r="V486" s="34"/>
      <c r="W486" s="34"/>
      <c r="X486" s="34"/>
      <c r="Y486" s="34"/>
      <c r="Z486" s="34"/>
      <c r="AA486" s="34"/>
      <c r="AB486" s="34"/>
      <c r="AC486" s="34"/>
      <c r="AD486" s="34"/>
      <c r="AE486" s="34"/>
      <c r="AT486" s="17" t="s">
        <v>153</v>
      </c>
      <c r="AU486" s="17" t="s">
        <v>85</v>
      </c>
    </row>
    <row r="487" spans="1:65" s="2" customFormat="1" ht="19.5">
      <c r="A487" s="34"/>
      <c r="B487" s="35"/>
      <c r="C487" s="36"/>
      <c r="D487" s="201" t="s">
        <v>560</v>
      </c>
      <c r="E487" s="36"/>
      <c r="F487" s="233" t="s">
        <v>721</v>
      </c>
      <c r="G487" s="36"/>
      <c r="H487" s="36"/>
      <c r="I487" s="187"/>
      <c r="J487" s="36"/>
      <c r="K487" s="36"/>
      <c r="L487" s="39"/>
      <c r="M487" s="188"/>
      <c r="N487" s="189"/>
      <c r="O487" s="64"/>
      <c r="P487" s="64"/>
      <c r="Q487" s="64"/>
      <c r="R487" s="64"/>
      <c r="S487" s="64"/>
      <c r="T487" s="65"/>
      <c r="U487" s="34"/>
      <c r="V487" s="34"/>
      <c r="W487" s="34"/>
      <c r="X487" s="34"/>
      <c r="Y487" s="34"/>
      <c r="Z487" s="34"/>
      <c r="AA487" s="34"/>
      <c r="AB487" s="34"/>
      <c r="AC487" s="34"/>
      <c r="AD487" s="34"/>
      <c r="AE487" s="34"/>
      <c r="AT487" s="17" t="s">
        <v>560</v>
      </c>
      <c r="AU487" s="17" t="s">
        <v>85</v>
      </c>
    </row>
    <row r="488" spans="1:65" s="13" customFormat="1">
      <c r="B488" s="199"/>
      <c r="C488" s="200"/>
      <c r="D488" s="201" t="s">
        <v>160</v>
      </c>
      <c r="E488" s="202" t="s">
        <v>18</v>
      </c>
      <c r="F488" s="203" t="s">
        <v>722</v>
      </c>
      <c r="G488" s="200"/>
      <c r="H488" s="204">
        <v>42</v>
      </c>
      <c r="I488" s="205"/>
      <c r="J488" s="200"/>
      <c r="K488" s="200"/>
      <c r="L488" s="206"/>
      <c r="M488" s="207"/>
      <c r="N488" s="208"/>
      <c r="O488" s="208"/>
      <c r="P488" s="208"/>
      <c r="Q488" s="208"/>
      <c r="R488" s="208"/>
      <c r="S488" s="208"/>
      <c r="T488" s="209"/>
      <c r="AT488" s="210" t="s">
        <v>160</v>
      </c>
      <c r="AU488" s="210" t="s">
        <v>85</v>
      </c>
      <c r="AV488" s="13" t="s">
        <v>85</v>
      </c>
      <c r="AW488" s="13" t="s">
        <v>37</v>
      </c>
      <c r="AX488" s="13" t="s">
        <v>75</v>
      </c>
      <c r="AY488" s="210" t="s">
        <v>143</v>
      </c>
    </row>
    <row r="489" spans="1:65" s="13" customFormat="1">
      <c r="B489" s="199"/>
      <c r="C489" s="200"/>
      <c r="D489" s="201" t="s">
        <v>160</v>
      </c>
      <c r="E489" s="202" t="s">
        <v>18</v>
      </c>
      <c r="F489" s="203" t="s">
        <v>723</v>
      </c>
      <c r="G489" s="200"/>
      <c r="H489" s="204">
        <v>73</v>
      </c>
      <c r="I489" s="205"/>
      <c r="J489" s="200"/>
      <c r="K489" s="200"/>
      <c r="L489" s="206"/>
      <c r="M489" s="207"/>
      <c r="N489" s="208"/>
      <c r="O489" s="208"/>
      <c r="P489" s="208"/>
      <c r="Q489" s="208"/>
      <c r="R489" s="208"/>
      <c r="S489" s="208"/>
      <c r="T489" s="209"/>
      <c r="AT489" s="210" t="s">
        <v>160</v>
      </c>
      <c r="AU489" s="210" t="s">
        <v>85</v>
      </c>
      <c r="AV489" s="13" t="s">
        <v>85</v>
      </c>
      <c r="AW489" s="13" t="s">
        <v>37</v>
      </c>
      <c r="AX489" s="13" t="s">
        <v>75</v>
      </c>
      <c r="AY489" s="210" t="s">
        <v>143</v>
      </c>
    </row>
    <row r="490" spans="1:65" s="13" customFormat="1">
      <c r="B490" s="199"/>
      <c r="C490" s="200"/>
      <c r="D490" s="201" t="s">
        <v>160</v>
      </c>
      <c r="E490" s="202" t="s">
        <v>18</v>
      </c>
      <c r="F490" s="203" t="s">
        <v>724</v>
      </c>
      <c r="G490" s="200"/>
      <c r="H490" s="204">
        <v>56.5</v>
      </c>
      <c r="I490" s="205"/>
      <c r="J490" s="200"/>
      <c r="K490" s="200"/>
      <c r="L490" s="206"/>
      <c r="M490" s="207"/>
      <c r="N490" s="208"/>
      <c r="O490" s="208"/>
      <c r="P490" s="208"/>
      <c r="Q490" s="208"/>
      <c r="R490" s="208"/>
      <c r="S490" s="208"/>
      <c r="T490" s="209"/>
      <c r="AT490" s="210" t="s">
        <v>160</v>
      </c>
      <c r="AU490" s="210" t="s">
        <v>85</v>
      </c>
      <c r="AV490" s="13" t="s">
        <v>85</v>
      </c>
      <c r="AW490" s="13" t="s">
        <v>37</v>
      </c>
      <c r="AX490" s="13" t="s">
        <v>75</v>
      </c>
      <c r="AY490" s="210" t="s">
        <v>143</v>
      </c>
    </row>
    <row r="491" spans="1:65" s="13" customFormat="1">
      <c r="B491" s="199"/>
      <c r="C491" s="200"/>
      <c r="D491" s="201" t="s">
        <v>160</v>
      </c>
      <c r="E491" s="202" t="s">
        <v>18</v>
      </c>
      <c r="F491" s="203" t="s">
        <v>725</v>
      </c>
      <c r="G491" s="200"/>
      <c r="H491" s="204">
        <v>57.5</v>
      </c>
      <c r="I491" s="205"/>
      <c r="J491" s="200"/>
      <c r="K491" s="200"/>
      <c r="L491" s="206"/>
      <c r="M491" s="207"/>
      <c r="N491" s="208"/>
      <c r="O491" s="208"/>
      <c r="P491" s="208"/>
      <c r="Q491" s="208"/>
      <c r="R491" s="208"/>
      <c r="S491" s="208"/>
      <c r="T491" s="209"/>
      <c r="AT491" s="210" t="s">
        <v>160</v>
      </c>
      <c r="AU491" s="210" t="s">
        <v>85</v>
      </c>
      <c r="AV491" s="13" t="s">
        <v>85</v>
      </c>
      <c r="AW491" s="13" t="s">
        <v>37</v>
      </c>
      <c r="AX491" s="13" t="s">
        <v>75</v>
      </c>
      <c r="AY491" s="210" t="s">
        <v>143</v>
      </c>
    </row>
    <row r="492" spans="1:65" s="13" customFormat="1">
      <c r="B492" s="199"/>
      <c r="C492" s="200"/>
      <c r="D492" s="201" t="s">
        <v>160</v>
      </c>
      <c r="E492" s="202" t="s">
        <v>18</v>
      </c>
      <c r="F492" s="203" t="s">
        <v>726</v>
      </c>
      <c r="G492" s="200"/>
      <c r="H492" s="204">
        <v>106</v>
      </c>
      <c r="I492" s="205"/>
      <c r="J492" s="200"/>
      <c r="K492" s="200"/>
      <c r="L492" s="206"/>
      <c r="M492" s="207"/>
      <c r="N492" s="208"/>
      <c r="O492" s="208"/>
      <c r="P492" s="208"/>
      <c r="Q492" s="208"/>
      <c r="R492" s="208"/>
      <c r="S492" s="208"/>
      <c r="T492" s="209"/>
      <c r="AT492" s="210" t="s">
        <v>160</v>
      </c>
      <c r="AU492" s="210" t="s">
        <v>85</v>
      </c>
      <c r="AV492" s="13" t="s">
        <v>85</v>
      </c>
      <c r="AW492" s="13" t="s">
        <v>37</v>
      </c>
      <c r="AX492" s="13" t="s">
        <v>75</v>
      </c>
      <c r="AY492" s="210" t="s">
        <v>143</v>
      </c>
    </row>
    <row r="493" spans="1:65" s="13" customFormat="1">
      <c r="B493" s="199"/>
      <c r="C493" s="200"/>
      <c r="D493" s="201" t="s">
        <v>160</v>
      </c>
      <c r="E493" s="202" t="s">
        <v>18</v>
      </c>
      <c r="F493" s="203" t="s">
        <v>727</v>
      </c>
      <c r="G493" s="200"/>
      <c r="H493" s="204">
        <v>64.5</v>
      </c>
      <c r="I493" s="205"/>
      <c r="J493" s="200"/>
      <c r="K493" s="200"/>
      <c r="L493" s="206"/>
      <c r="M493" s="207"/>
      <c r="N493" s="208"/>
      <c r="O493" s="208"/>
      <c r="P493" s="208"/>
      <c r="Q493" s="208"/>
      <c r="R493" s="208"/>
      <c r="S493" s="208"/>
      <c r="T493" s="209"/>
      <c r="AT493" s="210" t="s">
        <v>160</v>
      </c>
      <c r="AU493" s="210" t="s">
        <v>85</v>
      </c>
      <c r="AV493" s="13" t="s">
        <v>85</v>
      </c>
      <c r="AW493" s="13" t="s">
        <v>37</v>
      </c>
      <c r="AX493" s="13" t="s">
        <v>75</v>
      </c>
      <c r="AY493" s="210" t="s">
        <v>143</v>
      </c>
    </row>
    <row r="494" spans="1:65" s="13" customFormat="1">
      <c r="B494" s="199"/>
      <c r="C494" s="200"/>
      <c r="D494" s="201" t="s">
        <v>160</v>
      </c>
      <c r="E494" s="202" t="s">
        <v>18</v>
      </c>
      <c r="F494" s="203" t="s">
        <v>728</v>
      </c>
      <c r="G494" s="200"/>
      <c r="H494" s="204">
        <v>59.5</v>
      </c>
      <c r="I494" s="205"/>
      <c r="J494" s="200"/>
      <c r="K494" s="200"/>
      <c r="L494" s="206"/>
      <c r="M494" s="207"/>
      <c r="N494" s="208"/>
      <c r="O494" s="208"/>
      <c r="P494" s="208"/>
      <c r="Q494" s="208"/>
      <c r="R494" s="208"/>
      <c r="S494" s="208"/>
      <c r="T494" s="209"/>
      <c r="AT494" s="210" t="s">
        <v>160</v>
      </c>
      <c r="AU494" s="210" t="s">
        <v>85</v>
      </c>
      <c r="AV494" s="13" t="s">
        <v>85</v>
      </c>
      <c r="AW494" s="13" t="s">
        <v>37</v>
      </c>
      <c r="AX494" s="13" t="s">
        <v>75</v>
      </c>
      <c r="AY494" s="210" t="s">
        <v>143</v>
      </c>
    </row>
    <row r="495" spans="1:65" s="14" customFormat="1">
      <c r="B495" s="211"/>
      <c r="C495" s="212"/>
      <c r="D495" s="201" t="s">
        <v>160</v>
      </c>
      <c r="E495" s="213" t="s">
        <v>18</v>
      </c>
      <c r="F495" s="214" t="s">
        <v>166</v>
      </c>
      <c r="G495" s="212"/>
      <c r="H495" s="215">
        <v>459</v>
      </c>
      <c r="I495" s="216"/>
      <c r="J495" s="212"/>
      <c r="K495" s="212"/>
      <c r="L495" s="217"/>
      <c r="M495" s="218"/>
      <c r="N495" s="219"/>
      <c r="O495" s="219"/>
      <c r="P495" s="219"/>
      <c r="Q495" s="219"/>
      <c r="R495" s="219"/>
      <c r="S495" s="219"/>
      <c r="T495" s="220"/>
      <c r="AT495" s="221" t="s">
        <v>160</v>
      </c>
      <c r="AU495" s="221" t="s">
        <v>85</v>
      </c>
      <c r="AV495" s="14" t="s">
        <v>151</v>
      </c>
      <c r="AW495" s="14" t="s">
        <v>37</v>
      </c>
      <c r="AX495" s="14" t="s">
        <v>83</v>
      </c>
      <c r="AY495" s="221" t="s">
        <v>143</v>
      </c>
    </row>
    <row r="496" spans="1:65" s="12" customFormat="1" ht="22.9" customHeight="1">
      <c r="B496" s="157"/>
      <c r="C496" s="158"/>
      <c r="D496" s="159" t="s">
        <v>74</v>
      </c>
      <c r="E496" s="171" t="s">
        <v>729</v>
      </c>
      <c r="F496" s="171" t="s">
        <v>730</v>
      </c>
      <c r="G496" s="158"/>
      <c r="H496" s="158"/>
      <c r="I496" s="161"/>
      <c r="J496" s="172">
        <f>BK496</f>
        <v>0</v>
      </c>
      <c r="K496" s="158"/>
      <c r="L496" s="163"/>
      <c r="M496" s="164"/>
      <c r="N496" s="165"/>
      <c r="O496" s="165"/>
      <c r="P496" s="166">
        <f>SUM(P497:P510)</f>
        <v>0</v>
      </c>
      <c r="Q496" s="165"/>
      <c r="R496" s="166">
        <f>SUM(R497:R510)</f>
        <v>3.6372000000000002E-2</v>
      </c>
      <c r="S496" s="165"/>
      <c r="T496" s="167">
        <f>SUM(T497:T510)</f>
        <v>2.4372000000000001E-2</v>
      </c>
      <c r="AR496" s="168" t="s">
        <v>85</v>
      </c>
      <c r="AT496" s="169" t="s">
        <v>74</v>
      </c>
      <c r="AU496" s="169" t="s">
        <v>83</v>
      </c>
      <c r="AY496" s="168" t="s">
        <v>143</v>
      </c>
      <c r="BK496" s="170">
        <f>SUM(BK497:BK510)</f>
        <v>0</v>
      </c>
    </row>
    <row r="497" spans="1:65" s="2" customFormat="1" ht="16.5" customHeight="1">
      <c r="A497" s="34"/>
      <c r="B497" s="35"/>
      <c r="C497" s="173" t="s">
        <v>731</v>
      </c>
      <c r="D497" s="173" t="s">
        <v>146</v>
      </c>
      <c r="E497" s="174" t="s">
        <v>732</v>
      </c>
      <c r="F497" s="175" t="s">
        <v>733</v>
      </c>
      <c r="G497" s="176" t="s">
        <v>206</v>
      </c>
      <c r="H497" s="177">
        <v>1.2</v>
      </c>
      <c r="I497" s="178"/>
      <c r="J497" s="177">
        <f>ROUND((ROUND(I497,2))*(ROUND(H497,2)),2)</f>
        <v>0</v>
      </c>
      <c r="K497" s="175" t="s">
        <v>150</v>
      </c>
      <c r="L497" s="39"/>
      <c r="M497" s="179" t="s">
        <v>18</v>
      </c>
      <c r="N497" s="180" t="s">
        <v>46</v>
      </c>
      <c r="O497" s="64"/>
      <c r="P497" s="181">
        <f>O497*H497</f>
        <v>0</v>
      </c>
      <c r="Q497" s="181">
        <v>0</v>
      </c>
      <c r="R497" s="181">
        <f>Q497*H497</f>
        <v>0</v>
      </c>
      <c r="S497" s="181">
        <v>2.0310000000000002E-2</v>
      </c>
      <c r="T497" s="182">
        <f>S497*H497</f>
        <v>2.4372000000000001E-2</v>
      </c>
      <c r="U497" s="34"/>
      <c r="V497" s="34"/>
      <c r="W497" s="34"/>
      <c r="X497" s="34"/>
      <c r="Y497" s="34"/>
      <c r="Z497" s="34"/>
      <c r="AA497" s="34"/>
      <c r="AB497" s="34"/>
      <c r="AC497" s="34"/>
      <c r="AD497" s="34"/>
      <c r="AE497" s="34"/>
      <c r="AR497" s="183" t="s">
        <v>294</v>
      </c>
      <c r="AT497" s="183" t="s">
        <v>146</v>
      </c>
      <c r="AU497" s="183" t="s">
        <v>85</v>
      </c>
      <c r="AY497" s="17" t="s">
        <v>143</v>
      </c>
      <c r="BE497" s="184">
        <f>IF(N497="základní",J497,0)</f>
        <v>0</v>
      </c>
      <c r="BF497" s="184">
        <f>IF(N497="snížená",J497,0)</f>
        <v>0</v>
      </c>
      <c r="BG497" s="184">
        <f>IF(N497="zákl. přenesená",J497,0)</f>
        <v>0</v>
      </c>
      <c r="BH497" s="184">
        <f>IF(N497="sníž. přenesená",J497,0)</f>
        <v>0</v>
      </c>
      <c r="BI497" s="184">
        <f>IF(N497="nulová",J497,0)</f>
        <v>0</v>
      </c>
      <c r="BJ497" s="17" t="s">
        <v>83</v>
      </c>
      <c r="BK497" s="184">
        <f>ROUND((ROUND(I497,2))*(ROUND(H497,2)),2)</f>
        <v>0</v>
      </c>
      <c r="BL497" s="17" t="s">
        <v>294</v>
      </c>
      <c r="BM497" s="183" t="s">
        <v>734</v>
      </c>
    </row>
    <row r="498" spans="1:65" s="2" customFormat="1">
      <c r="A498" s="34"/>
      <c r="B498" s="35"/>
      <c r="C498" s="36"/>
      <c r="D498" s="185" t="s">
        <v>153</v>
      </c>
      <c r="E498" s="36"/>
      <c r="F498" s="186" t="s">
        <v>735</v>
      </c>
      <c r="G498" s="36"/>
      <c r="H498" s="36"/>
      <c r="I498" s="187"/>
      <c r="J498" s="36"/>
      <c r="K498" s="36"/>
      <c r="L498" s="39"/>
      <c r="M498" s="188"/>
      <c r="N498" s="189"/>
      <c r="O498" s="64"/>
      <c r="P498" s="64"/>
      <c r="Q498" s="64"/>
      <c r="R498" s="64"/>
      <c r="S498" s="64"/>
      <c r="T498" s="65"/>
      <c r="U498" s="34"/>
      <c r="V498" s="34"/>
      <c r="W498" s="34"/>
      <c r="X498" s="34"/>
      <c r="Y498" s="34"/>
      <c r="Z498" s="34"/>
      <c r="AA498" s="34"/>
      <c r="AB498" s="34"/>
      <c r="AC498" s="34"/>
      <c r="AD498" s="34"/>
      <c r="AE498" s="34"/>
      <c r="AT498" s="17" t="s">
        <v>153</v>
      </c>
      <c r="AU498" s="17" t="s">
        <v>85</v>
      </c>
    </row>
    <row r="499" spans="1:65" s="13" customFormat="1">
      <c r="B499" s="199"/>
      <c r="C499" s="200"/>
      <c r="D499" s="201" t="s">
        <v>160</v>
      </c>
      <c r="E499" s="202" t="s">
        <v>18</v>
      </c>
      <c r="F499" s="203" t="s">
        <v>736</v>
      </c>
      <c r="G499" s="200"/>
      <c r="H499" s="204">
        <v>0.6</v>
      </c>
      <c r="I499" s="205"/>
      <c r="J499" s="200"/>
      <c r="K499" s="200"/>
      <c r="L499" s="206"/>
      <c r="M499" s="207"/>
      <c r="N499" s="208"/>
      <c r="O499" s="208"/>
      <c r="P499" s="208"/>
      <c r="Q499" s="208"/>
      <c r="R499" s="208"/>
      <c r="S499" s="208"/>
      <c r="T499" s="209"/>
      <c r="AT499" s="210" t="s">
        <v>160</v>
      </c>
      <c r="AU499" s="210" t="s">
        <v>85</v>
      </c>
      <c r="AV499" s="13" t="s">
        <v>85</v>
      </c>
      <c r="AW499" s="13" t="s">
        <v>37</v>
      </c>
      <c r="AX499" s="13" t="s">
        <v>75</v>
      </c>
      <c r="AY499" s="210" t="s">
        <v>143</v>
      </c>
    </row>
    <row r="500" spans="1:65" s="13" customFormat="1">
      <c r="B500" s="199"/>
      <c r="C500" s="200"/>
      <c r="D500" s="201" t="s">
        <v>160</v>
      </c>
      <c r="E500" s="202" t="s">
        <v>18</v>
      </c>
      <c r="F500" s="203" t="s">
        <v>737</v>
      </c>
      <c r="G500" s="200"/>
      <c r="H500" s="204">
        <v>0.6</v>
      </c>
      <c r="I500" s="205"/>
      <c r="J500" s="200"/>
      <c r="K500" s="200"/>
      <c r="L500" s="206"/>
      <c r="M500" s="207"/>
      <c r="N500" s="208"/>
      <c r="O500" s="208"/>
      <c r="P500" s="208"/>
      <c r="Q500" s="208"/>
      <c r="R500" s="208"/>
      <c r="S500" s="208"/>
      <c r="T500" s="209"/>
      <c r="AT500" s="210" t="s">
        <v>160</v>
      </c>
      <c r="AU500" s="210" t="s">
        <v>85</v>
      </c>
      <c r="AV500" s="13" t="s">
        <v>85</v>
      </c>
      <c r="AW500" s="13" t="s">
        <v>37</v>
      </c>
      <c r="AX500" s="13" t="s">
        <v>75</v>
      </c>
      <c r="AY500" s="210" t="s">
        <v>143</v>
      </c>
    </row>
    <row r="501" spans="1:65" s="14" customFormat="1">
      <c r="B501" s="211"/>
      <c r="C501" s="212"/>
      <c r="D501" s="201" t="s">
        <v>160</v>
      </c>
      <c r="E501" s="213" t="s">
        <v>18</v>
      </c>
      <c r="F501" s="214" t="s">
        <v>166</v>
      </c>
      <c r="G501" s="212"/>
      <c r="H501" s="215">
        <v>1.2</v>
      </c>
      <c r="I501" s="216"/>
      <c r="J501" s="212"/>
      <c r="K501" s="212"/>
      <c r="L501" s="217"/>
      <c r="M501" s="218"/>
      <c r="N501" s="219"/>
      <c r="O501" s="219"/>
      <c r="P501" s="219"/>
      <c r="Q501" s="219"/>
      <c r="R501" s="219"/>
      <c r="S501" s="219"/>
      <c r="T501" s="220"/>
      <c r="AT501" s="221" t="s">
        <v>160</v>
      </c>
      <c r="AU501" s="221" t="s">
        <v>85</v>
      </c>
      <c r="AV501" s="14" t="s">
        <v>151</v>
      </c>
      <c r="AW501" s="14" t="s">
        <v>37</v>
      </c>
      <c r="AX501" s="14" t="s">
        <v>83</v>
      </c>
      <c r="AY501" s="221" t="s">
        <v>143</v>
      </c>
    </row>
    <row r="502" spans="1:65" s="2" customFormat="1" ht="49.15" customHeight="1">
      <c r="A502" s="34"/>
      <c r="B502" s="35"/>
      <c r="C502" s="173" t="s">
        <v>738</v>
      </c>
      <c r="D502" s="173" t="s">
        <v>146</v>
      </c>
      <c r="E502" s="174" t="s">
        <v>739</v>
      </c>
      <c r="F502" s="175" t="s">
        <v>740</v>
      </c>
      <c r="G502" s="176" t="s">
        <v>206</v>
      </c>
      <c r="H502" s="177">
        <v>1.2</v>
      </c>
      <c r="I502" s="178"/>
      <c r="J502" s="177">
        <f>ROUND(I502*H502,2)</f>
        <v>0</v>
      </c>
      <c r="K502" s="175" t="s">
        <v>150</v>
      </c>
      <c r="L502" s="39"/>
      <c r="M502" s="179" t="s">
        <v>18</v>
      </c>
      <c r="N502" s="180" t="s">
        <v>46</v>
      </c>
      <c r="O502" s="64"/>
      <c r="P502" s="181">
        <f>O502*H502</f>
        <v>0</v>
      </c>
      <c r="Q502" s="181">
        <v>3.031E-2</v>
      </c>
      <c r="R502" s="181">
        <f>Q502*H502</f>
        <v>3.6372000000000002E-2</v>
      </c>
      <c r="S502" s="181">
        <v>0</v>
      </c>
      <c r="T502" s="182">
        <f>S502*H502</f>
        <v>0</v>
      </c>
      <c r="U502" s="34"/>
      <c r="V502" s="34"/>
      <c r="W502" s="34"/>
      <c r="X502" s="34"/>
      <c r="Y502" s="34"/>
      <c r="Z502" s="34"/>
      <c r="AA502" s="34"/>
      <c r="AB502" s="34"/>
      <c r="AC502" s="34"/>
      <c r="AD502" s="34"/>
      <c r="AE502" s="34"/>
      <c r="AR502" s="183" t="s">
        <v>294</v>
      </c>
      <c r="AT502" s="183" t="s">
        <v>146</v>
      </c>
      <c r="AU502" s="183" t="s">
        <v>85</v>
      </c>
      <c r="AY502" s="17" t="s">
        <v>143</v>
      </c>
      <c r="BE502" s="184">
        <f>IF(N502="základní",J502,0)</f>
        <v>0</v>
      </c>
      <c r="BF502" s="184">
        <f>IF(N502="snížená",J502,0)</f>
        <v>0</v>
      </c>
      <c r="BG502" s="184">
        <f>IF(N502="zákl. přenesená",J502,0)</f>
        <v>0</v>
      </c>
      <c r="BH502" s="184">
        <f>IF(N502="sníž. přenesená",J502,0)</f>
        <v>0</v>
      </c>
      <c r="BI502" s="184">
        <f>IF(N502="nulová",J502,0)</f>
        <v>0</v>
      </c>
      <c r="BJ502" s="17" t="s">
        <v>83</v>
      </c>
      <c r="BK502" s="184">
        <f>ROUND(I502*H502,2)</f>
        <v>0</v>
      </c>
      <c r="BL502" s="17" t="s">
        <v>294</v>
      </c>
      <c r="BM502" s="183" t="s">
        <v>741</v>
      </c>
    </row>
    <row r="503" spans="1:65" s="2" customFormat="1">
      <c r="A503" s="34"/>
      <c r="B503" s="35"/>
      <c r="C503" s="36"/>
      <c r="D503" s="185" t="s">
        <v>153</v>
      </c>
      <c r="E503" s="36"/>
      <c r="F503" s="186" t="s">
        <v>742</v>
      </c>
      <c r="G503" s="36"/>
      <c r="H503" s="36"/>
      <c r="I503" s="187"/>
      <c r="J503" s="36"/>
      <c r="K503" s="36"/>
      <c r="L503" s="39"/>
      <c r="M503" s="188"/>
      <c r="N503" s="189"/>
      <c r="O503" s="64"/>
      <c r="P503" s="64"/>
      <c r="Q503" s="64"/>
      <c r="R503" s="64"/>
      <c r="S503" s="64"/>
      <c r="T503" s="65"/>
      <c r="U503" s="34"/>
      <c r="V503" s="34"/>
      <c r="W503" s="34"/>
      <c r="X503" s="34"/>
      <c r="Y503" s="34"/>
      <c r="Z503" s="34"/>
      <c r="AA503" s="34"/>
      <c r="AB503" s="34"/>
      <c r="AC503" s="34"/>
      <c r="AD503" s="34"/>
      <c r="AE503" s="34"/>
      <c r="AT503" s="17" t="s">
        <v>153</v>
      </c>
      <c r="AU503" s="17" t="s">
        <v>85</v>
      </c>
    </row>
    <row r="504" spans="1:65" s="13" customFormat="1">
      <c r="B504" s="199"/>
      <c r="C504" s="200"/>
      <c r="D504" s="201" t="s">
        <v>160</v>
      </c>
      <c r="E504" s="202" t="s">
        <v>18</v>
      </c>
      <c r="F504" s="203" t="s">
        <v>736</v>
      </c>
      <c r="G504" s="200"/>
      <c r="H504" s="204">
        <v>0.6</v>
      </c>
      <c r="I504" s="205"/>
      <c r="J504" s="200"/>
      <c r="K504" s="200"/>
      <c r="L504" s="206"/>
      <c r="M504" s="207"/>
      <c r="N504" s="208"/>
      <c r="O504" s="208"/>
      <c r="P504" s="208"/>
      <c r="Q504" s="208"/>
      <c r="R504" s="208"/>
      <c r="S504" s="208"/>
      <c r="T504" s="209"/>
      <c r="AT504" s="210" t="s">
        <v>160</v>
      </c>
      <c r="AU504" s="210" t="s">
        <v>85</v>
      </c>
      <c r="AV504" s="13" t="s">
        <v>85</v>
      </c>
      <c r="AW504" s="13" t="s">
        <v>37</v>
      </c>
      <c r="AX504" s="13" t="s">
        <v>75</v>
      </c>
      <c r="AY504" s="210" t="s">
        <v>143</v>
      </c>
    </row>
    <row r="505" spans="1:65" s="13" customFormat="1">
      <c r="B505" s="199"/>
      <c r="C505" s="200"/>
      <c r="D505" s="201" t="s">
        <v>160</v>
      </c>
      <c r="E505" s="202" t="s">
        <v>18</v>
      </c>
      <c r="F505" s="203" t="s">
        <v>737</v>
      </c>
      <c r="G505" s="200"/>
      <c r="H505" s="204">
        <v>0.6</v>
      </c>
      <c r="I505" s="205"/>
      <c r="J505" s="200"/>
      <c r="K505" s="200"/>
      <c r="L505" s="206"/>
      <c r="M505" s="207"/>
      <c r="N505" s="208"/>
      <c r="O505" s="208"/>
      <c r="P505" s="208"/>
      <c r="Q505" s="208"/>
      <c r="R505" s="208"/>
      <c r="S505" s="208"/>
      <c r="T505" s="209"/>
      <c r="AT505" s="210" t="s">
        <v>160</v>
      </c>
      <c r="AU505" s="210" t="s">
        <v>85</v>
      </c>
      <c r="AV505" s="13" t="s">
        <v>85</v>
      </c>
      <c r="AW505" s="13" t="s">
        <v>37</v>
      </c>
      <c r="AX505" s="13" t="s">
        <v>75</v>
      </c>
      <c r="AY505" s="210" t="s">
        <v>143</v>
      </c>
    </row>
    <row r="506" spans="1:65" s="14" customFormat="1">
      <c r="B506" s="211"/>
      <c r="C506" s="212"/>
      <c r="D506" s="201" t="s">
        <v>160</v>
      </c>
      <c r="E506" s="213" t="s">
        <v>18</v>
      </c>
      <c r="F506" s="214" t="s">
        <v>166</v>
      </c>
      <c r="G506" s="212"/>
      <c r="H506" s="215">
        <v>1.2</v>
      </c>
      <c r="I506" s="216"/>
      <c r="J506" s="212"/>
      <c r="K506" s="212"/>
      <c r="L506" s="217"/>
      <c r="M506" s="218"/>
      <c r="N506" s="219"/>
      <c r="O506" s="219"/>
      <c r="P506" s="219"/>
      <c r="Q506" s="219"/>
      <c r="R506" s="219"/>
      <c r="S506" s="219"/>
      <c r="T506" s="220"/>
      <c r="AT506" s="221" t="s">
        <v>160</v>
      </c>
      <c r="AU506" s="221" t="s">
        <v>85</v>
      </c>
      <c r="AV506" s="14" t="s">
        <v>151</v>
      </c>
      <c r="AW506" s="14" t="s">
        <v>37</v>
      </c>
      <c r="AX506" s="14" t="s">
        <v>83</v>
      </c>
      <c r="AY506" s="221" t="s">
        <v>143</v>
      </c>
    </row>
    <row r="507" spans="1:65" s="2" customFormat="1" ht="44.25" customHeight="1">
      <c r="A507" s="34"/>
      <c r="B507" s="35"/>
      <c r="C507" s="173" t="s">
        <v>743</v>
      </c>
      <c r="D507" s="173" t="s">
        <v>146</v>
      </c>
      <c r="E507" s="174" t="s">
        <v>744</v>
      </c>
      <c r="F507" s="175" t="s">
        <v>745</v>
      </c>
      <c r="G507" s="176" t="s">
        <v>149</v>
      </c>
      <c r="H507" s="177">
        <v>0.04</v>
      </c>
      <c r="I507" s="178"/>
      <c r="J507" s="177">
        <f>ROUND(I507*H507,2)</f>
        <v>0</v>
      </c>
      <c r="K507" s="175" t="s">
        <v>150</v>
      </c>
      <c r="L507" s="39"/>
      <c r="M507" s="179" t="s">
        <v>18</v>
      </c>
      <c r="N507" s="180" t="s">
        <v>46</v>
      </c>
      <c r="O507" s="64"/>
      <c r="P507" s="181">
        <f>O507*H507</f>
        <v>0</v>
      </c>
      <c r="Q507" s="181">
        <v>0</v>
      </c>
      <c r="R507" s="181">
        <f>Q507*H507</f>
        <v>0</v>
      </c>
      <c r="S507" s="181">
        <v>0</v>
      </c>
      <c r="T507" s="182">
        <f>S507*H507</f>
        <v>0</v>
      </c>
      <c r="U507" s="34"/>
      <c r="V507" s="34"/>
      <c r="W507" s="34"/>
      <c r="X507" s="34"/>
      <c r="Y507" s="34"/>
      <c r="Z507" s="34"/>
      <c r="AA507" s="34"/>
      <c r="AB507" s="34"/>
      <c r="AC507" s="34"/>
      <c r="AD507" s="34"/>
      <c r="AE507" s="34"/>
      <c r="AR507" s="183" t="s">
        <v>294</v>
      </c>
      <c r="AT507" s="183" t="s">
        <v>146</v>
      </c>
      <c r="AU507" s="183" t="s">
        <v>85</v>
      </c>
      <c r="AY507" s="17" t="s">
        <v>143</v>
      </c>
      <c r="BE507" s="184">
        <f>IF(N507="základní",J507,0)</f>
        <v>0</v>
      </c>
      <c r="BF507" s="184">
        <f>IF(N507="snížená",J507,0)</f>
        <v>0</v>
      </c>
      <c r="BG507" s="184">
        <f>IF(N507="zákl. přenesená",J507,0)</f>
        <v>0</v>
      </c>
      <c r="BH507" s="184">
        <f>IF(N507="sníž. přenesená",J507,0)</f>
        <v>0</v>
      </c>
      <c r="BI507" s="184">
        <f>IF(N507="nulová",J507,0)</f>
        <v>0</v>
      </c>
      <c r="BJ507" s="17" t="s">
        <v>83</v>
      </c>
      <c r="BK507" s="184">
        <f>ROUND(I507*H507,2)</f>
        <v>0</v>
      </c>
      <c r="BL507" s="17" t="s">
        <v>294</v>
      </c>
      <c r="BM507" s="183" t="s">
        <v>746</v>
      </c>
    </row>
    <row r="508" spans="1:65" s="2" customFormat="1">
      <c r="A508" s="34"/>
      <c r="B508" s="35"/>
      <c r="C508" s="36"/>
      <c r="D508" s="185" t="s">
        <v>153</v>
      </c>
      <c r="E508" s="36"/>
      <c r="F508" s="186" t="s">
        <v>747</v>
      </c>
      <c r="G508" s="36"/>
      <c r="H508" s="36"/>
      <c r="I508" s="187"/>
      <c r="J508" s="36"/>
      <c r="K508" s="36"/>
      <c r="L508" s="39"/>
      <c r="M508" s="188"/>
      <c r="N508" s="189"/>
      <c r="O508" s="64"/>
      <c r="P508" s="64"/>
      <c r="Q508" s="64"/>
      <c r="R508" s="64"/>
      <c r="S508" s="64"/>
      <c r="T508" s="65"/>
      <c r="U508" s="34"/>
      <c r="V508" s="34"/>
      <c r="W508" s="34"/>
      <c r="X508" s="34"/>
      <c r="Y508" s="34"/>
      <c r="Z508" s="34"/>
      <c r="AA508" s="34"/>
      <c r="AB508" s="34"/>
      <c r="AC508" s="34"/>
      <c r="AD508" s="34"/>
      <c r="AE508" s="34"/>
      <c r="AT508" s="17" t="s">
        <v>153</v>
      </c>
      <c r="AU508" s="17" t="s">
        <v>85</v>
      </c>
    </row>
    <row r="509" spans="1:65" s="2" customFormat="1" ht="49.15" customHeight="1">
      <c r="A509" s="34"/>
      <c r="B509" s="35"/>
      <c r="C509" s="173" t="s">
        <v>748</v>
      </c>
      <c r="D509" s="173" t="s">
        <v>146</v>
      </c>
      <c r="E509" s="174" t="s">
        <v>749</v>
      </c>
      <c r="F509" s="175" t="s">
        <v>750</v>
      </c>
      <c r="G509" s="176" t="s">
        <v>149</v>
      </c>
      <c r="H509" s="177">
        <v>0.04</v>
      </c>
      <c r="I509" s="178"/>
      <c r="J509" s="177">
        <f>ROUND(I509*H509,2)</f>
        <v>0</v>
      </c>
      <c r="K509" s="175" t="s">
        <v>150</v>
      </c>
      <c r="L509" s="39"/>
      <c r="M509" s="179" t="s">
        <v>18</v>
      </c>
      <c r="N509" s="180" t="s">
        <v>46</v>
      </c>
      <c r="O509" s="64"/>
      <c r="P509" s="181">
        <f>O509*H509</f>
        <v>0</v>
      </c>
      <c r="Q509" s="181">
        <v>0</v>
      </c>
      <c r="R509" s="181">
        <f>Q509*H509</f>
        <v>0</v>
      </c>
      <c r="S509" s="181">
        <v>0</v>
      </c>
      <c r="T509" s="182">
        <f>S509*H509</f>
        <v>0</v>
      </c>
      <c r="U509" s="34"/>
      <c r="V509" s="34"/>
      <c r="W509" s="34"/>
      <c r="X509" s="34"/>
      <c r="Y509" s="34"/>
      <c r="Z509" s="34"/>
      <c r="AA509" s="34"/>
      <c r="AB509" s="34"/>
      <c r="AC509" s="34"/>
      <c r="AD509" s="34"/>
      <c r="AE509" s="34"/>
      <c r="AR509" s="183" t="s">
        <v>294</v>
      </c>
      <c r="AT509" s="183" t="s">
        <v>146</v>
      </c>
      <c r="AU509" s="183" t="s">
        <v>85</v>
      </c>
      <c r="AY509" s="17" t="s">
        <v>143</v>
      </c>
      <c r="BE509" s="184">
        <f>IF(N509="základní",J509,0)</f>
        <v>0</v>
      </c>
      <c r="BF509" s="184">
        <f>IF(N509="snížená",J509,0)</f>
        <v>0</v>
      </c>
      <c r="BG509" s="184">
        <f>IF(N509="zákl. přenesená",J509,0)</f>
        <v>0</v>
      </c>
      <c r="BH509" s="184">
        <f>IF(N509="sníž. přenesená",J509,0)</f>
        <v>0</v>
      </c>
      <c r="BI509" s="184">
        <f>IF(N509="nulová",J509,0)</f>
        <v>0</v>
      </c>
      <c r="BJ509" s="17" t="s">
        <v>83</v>
      </c>
      <c r="BK509" s="184">
        <f>ROUND(I509*H509,2)</f>
        <v>0</v>
      </c>
      <c r="BL509" s="17" t="s">
        <v>294</v>
      </c>
      <c r="BM509" s="183" t="s">
        <v>751</v>
      </c>
    </row>
    <row r="510" spans="1:65" s="2" customFormat="1">
      <c r="A510" s="34"/>
      <c r="B510" s="35"/>
      <c r="C510" s="36"/>
      <c r="D510" s="185" t="s">
        <v>153</v>
      </c>
      <c r="E510" s="36"/>
      <c r="F510" s="186" t="s">
        <v>752</v>
      </c>
      <c r="G510" s="36"/>
      <c r="H510" s="36"/>
      <c r="I510" s="187"/>
      <c r="J510" s="36"/>
      <c r="K510" s="36"/>
      <c r="L510" s="39"/>
      <c r="M510" s="188"/>
      <c r="N510" s="189"/>
      <c r="O510" s="64"/>
      <c r="P510" s="64"/>
      <c r="Q510" s="64"/>
      <c r="R510" s="64"/>
      <c r="S510" s="64"/>
      <c r="T510" s="65"/>
      <c r="U510" s="34"/>
      <c r="V510" s="34"/>
      <c r="W510" s="34"/>
      <c r="X510" s="34"/>
      <c r="Y510" s="34"/>
      <c r="Z510" s="34"/>
      <c r="AA510" s="34"/>
      <c r="AB510" s="34"/>
      <c r="AC510" s="34"/>
      <c r="AD510" s="34"/>
      <c r="AE510" s="34"/>
      <c r="AT510" s="17" t="s">
        <v>153</v>
      </c>
      <c r="AU510" s="17" t="s">
        <v>85</v>
      </c>
    </row>
    <row r="511" spans="1:65" s="12" customFormat="1" ht="25.9" customHeight="1">
      <c r="B511" s="157"/>
      <c r="C511" s="158"/>
      <c r="D511" s="159" t="s">
        <v>74</v>
      </c>
      <c r="E511" s="160" t="s">
        <v>753</v>
      </c>
      <c r="F511" s="160" t="s">
        <v>754</v>
      </c>
      <c r="G511" s="158"/>
      <c r="H511" s="158"/>
      <c r="I511" s="161"/>
      <c r="J511" s="162">
        <f>BK511</f>
        <v>0</v>
      </c>
      <c r="K511" s="158"/>
      <c r="L511" s="163"/>
      <c r="M511" s="164"/>
      <c r="N511" s="165"/>
      <c r="O511" s="165"/>
      <c r="P511" s="166">
        <f>P512+P515+P519+P522+P526</f>
        <v>0</v>
      </c>
      <c r="Q511" s="165"/>
      <c r="R511" s="166">
        <f>R512+R515+R519+R522+R526</f>
        <v>0</v>
      </c>
      <c r="S511" s="165"/>
      <c r="T511" s="167">
        <f>T512+T515+T519+T522+T526</f>
        <v>0</v>
      </c>
      <c r="AR511" s="168" t="s">
        <v>183</v>
      </c>
      <c r="AT511" s="169" t="s">
        <v>74</v>
      </c>
      <c r="AU511" s="169" t="s">
        <v>75</v>
      </c>
      <c r="AY511" s="168" t="s">
        <v>143</v>
      </c>
      <c r="BK511" s="170">
        <f>BK512+BK515+BK519+BK522+BK526</f>
        <v>0</v>
      </c>
    </row>
    <row r="512" spans="1:65" s="12" customFormat="1" ht="22.9" customHeight="1">
      <c r="B512" s="157"/>
      <c r="C512" s="158"/>
      <c r="D512" s="159" t="s">
        <v>74</v>
      </c>
      <c r="E512" s="171" t="s">
        <v>755</v>
      </c>
      <c r="F512" s="171" t="s">
        <v>756</v>
      </c>
      <c r="G512" s="158"/>
      <c r="H512" s="158"/>
      <c r="I512" s="161"/>
      <c r="J512" s="172">
        <f>BK512</f>
        <v>0</v>
      </c>
      <c r="K512" s="158"/>
      <c r="L512" s="163"/>
      <c r="M512" s="164"/>
      <c r="N512" s="165"/>
      <c r="O512" s="165"/>
      <c r="P512" s="166">
        <f>SUM(P513:P514)</f>
        <v>0</v>
      </c>
      <c r="Q512" s="165"/>
      <c r="R512" s="166">
        <f>SUM(R513:R514)</f>
        <v>0</v>
      </c>
      <c r="S512" s="165"/>
      <c r="T512" s="167">
        <f>SUM(T513:T514)</f>
        <v>0</v>
      </c>
      <c r="AR512" s="168" t="s">
        <v>183</v>
      </c>
      <c r="AT512" s="169" t="s">
        <v>74</v>
      </c>
      <c r="AU512" s="169" t="s">
        <v>83</v>
      </c>
      <c r="AY512" s="168" t="s">
        <v>143</v>
      </c>
      <c r="BK512" s="170">
        <f>SUM(BK513:BK514)</f>
        <v>0</v>
      </c>
    </row>
    <row r="513" spans="1:65" s="2" customFormat="1" ht="21.75" customHeight="1">
      <c r="A513" s="34"/>
      <c r="B513" s="35"/>
      <c r="C513" s="173" t="s">
        <v>757</v>
      </c>
      <c r="D513" s="173" t="s">
        <v>146</v>
      </c>
      <c r="E513" s="174" t="s">
        <v>758</v>
      </c>
      <c r="F513" s="175" t="s">
        <v>759</v>
      </c>
      <c r="G513" s="176" t="s">
        <v>760</v>
      </c>
      <c r="H513" s="177">
        <v>1</v>
      </c>
      <c r="I513" s="178"/>
      <c r="J513" s="177">
        <f>ROUND(I513*H513,2)</f>
        <v>0</v>
      </c>
      <c r="K513" s="175" t="s">
        <v>150</v>
      </c>
      <c r="L513" s="39"/>
      <c r="M513" s="179" t="s">
        <v>18</v>
      </c>
      <c r="N513" s="180" t="s">
        <v>46</v>
      </c>
      <c r="O513" s="64"/>
      <c r="P513" s="181">
        <f>O513*H513</f>
        <v>0</v>
      </c>
      <c r="Q513" s="181">
        <v>0</v>
      </c>
      <c r="R513" s="181">
        <f>Q513*H513</f>
        <v>0</v>
      </c>
      <c r="S513" s="181">
        <v>0</v>
      </c>
      <c r="T513" s="182">
        <f>S513*H513</f>
        <v>0</v>
      </c>
      <c r="U513" s="34"/>
      <c r="V513" s="34"/>
      <c r="W513" s="34"/>
      <c r="X513" s="34"/>
      <c r="Y513" s="34"/>
      <c r="Z513" s="34"/>
      <c r="AA513" s="34"/>
      <c r="AB513" s="34"/>
      <c r="AC513" s="34"/>
      <c r="AD513" s="34"/>
      <c r="AE513" s="34"/>
      <c r="AR513" s="183" t="s">
        <v>761</v>
      </c>
      <c r="AT513" s="183" t="s">
        <v>146</v>
      </c>
      <c r="AU513" s="183" t="s">
        <v>85</v>
      </c>
      <c r="AY513" s="17" t="s">
        <v>143</v>
      </c>
      <c r="BE513" s="184">
        <f>IF(N513="základní",J513,0)</f>
        <v>0</v>
      </c>
      <c r="BF513" s="184">
        <f>IF(N513="snížená",J513,0)</f>
        <v>0</v>
      </c>
      <c r="BG513" s="184">
        <f>IF(N513="zákl. přenesená",J513,0)</f>
        <v>0</v>
      </c>
      <c r="BH513" s="184">
        <f>IF(N513="sníž. přenesená",J513,0)</f>
        <v>0</v>
      </c>
      <c r="BI513" s="184">
        <f>IF(N513="nulová",J513,0)</f>
        <v>0</v>
      </c>
      <c r="BJ513" s="17" t="s">
        <v>83</v>
      </c>
      <c r="BK513" s="184">
        <f>ROUND(I513*H513,2)</f>
        <v>0</v>
      </c>
      <c r="BL513" s="17" t="s">
        <v>761</v>
      </c>
      <c r="BM513" s="183" t="s">
        <v>762</v>
      </c>
    </row>
    <row r="514" spans="1:65" s="2" customFormat="1">
      <c r="A514" s="34"/>
      <c r="B514" s="35"/>
      <c r="C514" s="36"/>
      <c r="D514" s="185" t="s">
        <v>153</v>
      </c>
      <c r="E514" s="36"/>
      <c r="F514" s="186" t="s">
        <v>763</v>
      </c>
      <c r="G514" s="36"/>
      <c r="H514" s="36"/>
      <c r="I514" s="187"/>
      <c r="J514" s="36"/>
      <c r="K514" s="36"/>
      <c r="L514" s="39"/>
      <c r="M514" s="188"/>
      <c r="N514" s="189"/>
      <c r="O514" s="64"/>
      <c r="P514" s="64"/>
      <c r="Q514" s="64"/>
      <c r="R514" s="64"/>
      <c r="S514" s="64"/>
      <c r="T514" s="65"/>
      <c r="U514" s="34"/>
      <c r="V514" s="34"/>
      <c r="W514" s="34"/>
      <c r="X514" s="34"/>
      <c r="Y514" s="34"/>
      <c r="Z514" s="34"/>
      <c r="AA514" s="34"/>
      <c r="AB514" s="34"/>
      <c r="AC514" s="34"/>
      <c r="AD514" s="34"/>
      <c r="AE514" s="34"/>
      <c r="AT514" s="17" t="s">
        <v>153</v>
      </c>
      <c r="AU514" s="17" t="s">
        <v>85</v>
      </c>
    </row>
    <row r="515" spans="1:65" s="12" customFormat="1" ht="22.9" customHeight="1">
      <c r="B515" s="157"/>
      <c r="C515" s="158"/>
      <c r="D515" s="159" t="s">
        <v>74</v>
      </c>
      <c r="E515" s="171" t="s">
        <v>764</v>
      </c>
      <c r="F515" s="171" t="s">
        <v>765</v>
      </c>
      <c r="G515" s="158"/>
      <c r="H515" s="158"/>
      <c r="I515" s="161"/>
      <c r="J515" s="172">
        <f>BK515</f>
        <v>0</v>
      </c>
      <c r="K515" s="158"/>
      <c r="L515" s="163"/>
      <c r="M515" s="164"/>
      <c r="N515" s="165"/>
      <c r="O515" s="165"/>
      <c r="P515" s="166">
        <f>SUM(P516:P518)</f>
        <v>0</v>
      </c>
      <c r="Q515" s="165"/>
      <c r="R515" s="166">
        <f>SUM(R516:R518)</f>
        <v>0</v>
      </c>
      <c r="S515" s="165"/>
      <c r="T515" s="167">
        <f>SUM(T516:T518)</f>
        <v>0</v>
      </c>
      <c r="AR515" s="168" t="s">
        <v>183</v>
      </c>
      <c r="AT515" s="169" t="s">
        <v>74</v>
      </c>
      <c r="AU515" s="169" t="s">
        <v>83</v>
      </c>
      <c r="AY515" s="168" t="s">
        <v>143</v>
      </c>
      <c r="BK515" s="170">
        <f>SUM(BK516:BK518)</f>
        <v>0</v>
      </c>
    </row>
    <row r="516" spans="1:65" s="2" customFormat="1" ht="16.5" customHeight="1">
      <c r="A516" s="34"/>
      <c r="B516" s="35"/>
      <c r="C516" s="173" t="s">
        <v>766</v>
      </c>
      <c r="D516" s="173" t="s">
        <v>146</v>
      </c>
      <c r="E516" s="174" t="s">
        <v>767</v>
      </c>
      <c r="F516" s="175" t="s">
        <v>765</v>
      </c>
      <c r="G516" s="176" t="s">
        <v>760</v>
      </c>
      <c r="H516" s="177">
        <v>1</v>
      </c>
      <c r="I516" s="178"/>
      <c r="J516" s="177">
        <f>ROUND(I516*H516,2)</f>
        <v>0</v>
      </c>
      <c r="K516" s="175" t="s">
        <v>150</v>
      </c>
      <c r="L516" s="39"/>
      <c r="M516" s="179" t="s">
        <v>18</v>
      </c>
      <c r="N516" s="180" t="s">
        <v>46</v>
      </c>
      <c r="O516" s="64"/>
      <c r="P516" s="181">
        <f>O516*H516</f>
        <v>0</v>
      </c>
      <c r="Q516" s="181">
        <v>0</v>
      </c>
      <c r="R516" s="181">
        <f>Q516*H516</f>
        <v>0</v>
      </c>
      <c r="S516" s="181">
        <v>0</v>
      </c>
      <c r="T516" s="182">
        <f>S516*H516</f>
        <v>0</v>
      </c>
      <c r="U516" s="34"/>
      <c r="V516" s="34"/>
      <c r="W516" s="34"/>
      <c r="X516" s="34"/>
      <c r="Y516" s="34"/>
      <c r="Z516" s="34"/>
      <c r="AA516" s="34"/>
      <c r="AB516" s="34"/>
      <c r="AC516" s="34"/>
      <c r="AD516" s="34"/>
      <c r="AE516" s="34"/>
      <c r="AR516" s="183" t="s">
        <v>761</v>
      </c>
      <c r="AT516" s="183" t="s">
        <v>146</v>
      </c>
      <c r="AU516" s="183" t="s">
        <v>85</v>
      </c>
      <c r="AY516" s="17" t="s">
        <v>143</v>
      </c>
      <c r="BE516" s="184">
        <f>IF(N516="základní",J516,0)</f>
        <v>0</v>
      </c>
      <c r="BF516" s="184">
        <f>IF(N516="snížená",J516,0)</f>
        <v>0</v>
      </c>
      <c r="BG516" s="184">
        <f>IF(N516="zákl. přenesená",J516,0)</f>
        <v>0</v>
      </c>
      <c r="BH516" s="184">
        <f>IF(N516="sníž. přenesená",J516,0)</f>
        <v>0</v>
      </c>
      <c r="BI516" s="184">
        <f>IF(N516="nulová",J516,0)</f>
        <v>0</v>
      </c>
      <c r="BJ516" s="17" t="s">
        <v>83</v>
      </c>
      <c r="BK516" s="184">
        <f>ROUND(I516*H516,2)</f>
        <v>0</v>
      </c>
      <c r="BL516" s="17" t="s">
        <v>761</v>
      </c>
      <c r="BM516" s="183" t="s">
        <v>768</v>
      </c>
    </row>
    <row r="517" spans="1:65" s="2" customFormat="1">
      <c r="A517" s="34"/>
      <c r="B517" s="35"/>
      <c r="C517" s="36"/>
      <c r="D517" s="185" t="s">
        <v>153</v>
      </c>
      <c r="E517" s="36"/>
      <c r="F517" s="186" t="s">
        <v>769</v>
      </c>
      <c r="G517" s="36"/>
      <c r="H517" s="36"/>
      <c r="I517" s="187"/>
      <c r="J517" s="36"/>
      <c r="K517" s="36"/>
      <c r="L517" s="39"/>
      <c r="M517" s="188"/>
      <c r="N517" s="189"/>
      <c r="O517" s="64"/>
      <c r="P517" s="64"/>
      <c r="Q517" s="64"/>
      <c r="R517" s="64"/>
      <c r="S517" s="64"/>
      <c r="T517" s="65"/>
      <c r="U517" s="34"/>
      <c r="V517" s="34"/>
      <c r="W517" s="34"/>
      <c r="X517" s="34"/>
      <c r="Y517" s="34"/>
      <c r="Z517" s="34"/>
      <c r="AA517" s="34"/>
      <c r="AB517" s="34"/>
      <c r="AC517" s="34"/>
      <c r="AD517" s="34"/>
      <c r="AE517" s="34"/>
      <c r="AT517" s="17" t="s">
        <v>153</v>
      </c>
      <c r="AU517" s="17" t="s">
        <v>85</v>
      </c>
    </row>
    <row r="518" spans="1:65" s="2" customFormat="1" ht="87.75">
      <c r="A518" s="34"/>
      <c r="B518" s="35"/>
      <c r="C518" s="36"/>
      <c r="D518" s="201" t="s">
        <v>560</v>
      </c>
      <c r="E518" s="36"/>
      <c r="F518" s="233" t="s">
        <v>770</v>
      </c>
      <c r="G518" s="36"/>
      <c r="H518" s="36"/>
      <c r="I518" s="187"/>
      <c r="J518" s="36"/>
      <c r="K518" s="36"/>
      <c r="L518" s="39"/>
      <c r="M518" s="188"/>
      <c r="N518" s="189"/>
      <c r="O518" s="64"/>
      <c r="P518" s="64"/>
      <c r="Q518" s="64"/>
      <c r="R518" s="64"/>
      <c r="S518" s="64"/>
      <c r="T518" s="65"/>
      <c r="U518" s="34"/>
      <c r="V518" s="34"/>
      <c r="W518" s="34"/>
      <c r="X518" s="34"/>
      <c r="Y518" s="34"/>
      <c r="Z518" s="34"/>
      <c r="AA518" s="34"/>
      <c r="AB518" s="34"/>
      <c r="AC518" s="34"/>
      <c r="AD518" s="34"/>
      <c r="AE518" s="34"/>
      <c r="AT518" s="17" t="s">
        <v>560</v>
      </c>
      <c r="AU518" s="17" t="s">
        <v>85</v>
      </c>
    </row>
    <row r="519" spans="1:65" s="12" customFormat="1" ht="22.9" customHeight="1">
      <c r="B519" s="157"/>
      <c r="C519" s="158"/>
      <c r="D519" s="159" t="s">
        <v>74</v>
      </c>
      <c r="E519" s="171" t="s">
        <v>771</v>
      </c>
      <c r="F519" s="171" t="s">
        <v>772</v>
      </c>
      <c r="G519" s="158"/>
      <c r="H519" s="158"/>
      <c r="I519" s="161"/>
      <c r="J519" s="172">
        <f>BK519</f>
        <v>0</v>
      </c>
      <c r="K519" s="158"/>
      <c r="L519" s="163"/>
      <c r="M519" s="164"/>
      <c r="N519" s="165"/>
      <c r="O519" s="165"/>
      <c r="P519" s="166">
        <f>SUM(P520:P521)</f>
        <v>0</v>
      </c>
      <c r="Q519" s="165"/>
      <c r="R519" s="166">
        <f>SUM(R520:R521)</f>
        <v>0</v>
      </c>
      <c r="S519" s="165"/>
      <c r="T519" s="167">
        <f>SUM(T520:T521)</f>
        <v>0</v>
      </c>
      <c r="AR519" s="168" t="s">
        <v>183</v>
      </c>
      <c r="AT519" s="169" t="s">
        <v>74</v>
      </c>
      <c r="AU519" s="169" t="s">
        <v>83</v>
      </c>
      <c r="AY519" s="168" t="s">
        <v>143</v>
      </c>
      <c r="BK519" s="170">
        <f>SUM(BK520:BK521)</f>
        <v>0</v>
      </c>
    </row>
    <row r="520" spans="1:65" s="2" customFormat="1" ht="16.5" customHeight="1">
      <c r="A520" s="34"/>
      <c r="B520" s="35"/>
      <c r="C520" s="173" t="s">
        <v>773</v>
      </c>
      <c r="D520" s="173" t="s">
        <v>146</v>
      </c>
      <c r="E520" s="174" t="s">
        <v>774</v>
      </c>
      <c r="F520" s="175" t="s">
        <v>775</v>
      </c>
      <c r="G520" s="176" t="s">
        <v>760</v>
      </c>
      <c r="H520" s="177">
        <v>1</v>
      </c>
      <c r="I520" s="178"/>
      <c r="J520" s="177">
        <f>ROUND(I520*H520,2)</f>
        <v>0</v>
      </c>
      <c r="K520" s="175" t="s">
        <v>150</v>
      </c>
      <c r="L520" s="39"/>
      <c r="M520" s="179" t="s">
        <v>18</v>
      </c>
      <c r="N520" s="180" t="s">
        <v>46</v>
      </c>
      <c r="O520" s="64"/>
      <c r="P520" s="181">
        <f>O520*H520</f>
        <v>0</v>
      </c>
      <c r="Q520" s="181">
        <v>0</v>
      </c>
      <c r="R520" s="181">
        <f>Q520*H520</f>
        <v>0</v>
      </c>
      <c r="S520" s="181">
        <v>0</v>
      </c>
      <c r="T520" s="182">
        <f>S520*H520</f>
        <v>0</v>
      </c>
      <c r="U520" s="34"/>
      <c r="V520" s="34"/>
      <c r="W520" s="34"/>
      <c r="X520" s="34"/>
      <c r="Y520" s="34"/>
      <c r="Z520" s="34"/>
      <c r="AA520" s="34"/>
      <c r="AB520" s="34"/>
      <c r="AC520" s="34"/>
      <c r="AD520" s="34"/>
      <c r="AE520" s="34"/>
      <c r="AR520" s="183" t="s">
        <v>761</v>
      </c>
      <c r="AT520" s="183" t="s">
        <v>146</v>
      </c>
      <c r="AU520" s="183" t="s">
        <v>85</v>
      </c>
      <c r="AY520" s="17" t="s">
        <v>143</v>
      </c>
      <c r="BE520" s="184">
        <f>IF(N520="základní",J520,0)</f>
        <v>0</v>
      </c>
      <c r="BF520" s="184">
        <f>IF(N520="snížená",J520,0)</f>
        <v>0</v>
      </c>
      <c r="BG520" s="184">
        <f>IF(N520="zákl. přenesená",J520,0)</f>
        <v>0</v>
      </c>
      <c r="BH520" s="184">
        <f>IF(N520="sníž. přenesená",J520,0)</f>
        <v>0</v>
      </c>
      <c r="BI520" s="184">
        <f>IF(N520="nulová",J520,0)</f>
        <v>0</v>
      </c>
      <c r="BJ520" s="17" t="s">
        <v>83</v>
      </c>
      <c r="BK520" s="184">
        <f>ROUND(I520*H520,2)</f>
        <v>0</v>
      </c>
      <c r="BL520" s="17" t="s">
        <v>761</v>
      </c>
      <c r="BM520" s="183" t="s">
        <v>776</v>
      </c>
    </row>
    <row r="521" spans="1:65" s="2" customFormat="1">
      <c r="A521" s="34"/>
      <c r="B521" s="35"/>
      <c r="C521" s="36"/>
      <c r="D521" s="185" t="s">
        <v>153</v>
      </c>
      <c r="E521" s="36"/>
      <c r="F521" s="186" t="s">
        <v>777</v>
      </c>
      <c r="G521" s="36"/>
      <c r="H521" s="36"/>
      <c r="I521" s="187"/>
      <c r="J521" s="36"/>
      <c r="K521" s="36"/>
      <c r="L521" s="39"/>
      <c r="M521" s="188"/>
      <c r="N521" s="189"/>
      <c r="O521" s="64"/>
      <c r="P521" s="64"/>
      <c r="Q521" s="64"/>
      <c r="R521" s="64"/>
      <c r="S521" s="64"/>
      <c r="T521" s="65"/>
      <c r="U521" s="34"/>
      <c r="V521" s="34"/>
      <c r="W521" s="34"/>
      <c r="X521" s="34"/>
      <c r="Y521" s="34"/>
      <c r="Z521" s="34"/>
      <c r="AA521" s="34"/>
      <c r="AB521" s="34"/>
      <c r="AC521" s="34"/>
      <c r="AD521" s="34"/>
      <c r="AE521" s="34"/>
      <c r="AT521" s="17" t="s">
        <v>153</v>
      </c>
      <c r="AU521" s="17" t="s">
        <v>85</v>
      </c>
    </row>
    <row r="522" spans="1:65" s="12" customFormat="1" ht="22.9" customHeight="1">
      <c r="B522" s="157"/>
      <c r="C522" s="158"/>
      <c r="D522" s="159" t="s">
        <v>74</v>
      </c>
      <c r="E522" s="171" t="s">
        <v>778</v>
      </c>
      <c r="F522" s="171" t="s">
        <v>779</v>
      </c>
      <c r="G522" s="158"/>
      <c r="H522" s="158"/>
      <c r="I522" s="161"/>
      <c r="J522" s="172">
        <f>BK522</f>
        <v>0</v>
      </c>
      <c r="K522" s="158"/>
      <c r="L522" s="163"/>
      <c r="M522" s="164"/>
      <c r="N522" s="165"/>
      <c r="O522" s="165"/>
      <c r="P522" s="166">
        <f>SUM(P523:P525)</f>
        <v>0</v>
      </c>
      <c r="Q522" s="165"/>
      <c r="R522" s="166">
        <f>SUM(R523:R525)</f>
        <v>0</v>
      </c>
      <c r="S522" s="165"/>
      <c r="T522" s="167">
        <f>SUM(T523:T525)</f>
        <v>0</v>
      </c>
      <c r="AR522" s="168" t="s">
        <v>183</v>
      </c>
      <c r="AT522" s="169" t="s">
        <v>74</v>
      </c>
      <c r="AU522" s="169" t="s">
        <v>83</v>
      </c>
      <c r="AY522" s="168" t="s">
        <v>143</v>
      </c>
      <c r="BK522" s="170">
        <f>SUM(BK523:BK525)</f>
        <v>0</v>
      </c>
    </row>
    <row r="523" spans="1:65" s="2" customFormat="1" ht="16.5" customHeight="1">
      <c r="A523" s="34"/>
      <c r="B523" s="35"/>
      <c r="C523" s="173" t="s">
        <v>780</v>
      </c>
      <c r="D523" s="173" t="s">
        <v>146</v>
      </c>
      <c r="E523" s="174" t="s">
        <v>781</v>
      </c>
      <c r="F523" s="175" t="s">
        <v>779</v>
      </c>
      <c r="G523" s="176" t="s">
        <v>760</v>
      </c>
      <c r="H523" s="177">
        <v>1</v>
      </c>
      <c r="I523" s="178"/>
      <c r="J523" s="177">
        <f>ROUND(I523*H523,2)</f>
        <v>0</v>
      </c>
      <c r="K523" s="175" t="s">
        <v>150</v>
      </c>
      <c r="L523" s="39"/>
      <c r="M523" s="179" t="s">
        <v>18</v>
      </c>
      <c r="N523" s="180" t="s">
        <v>46</v>
      </c>
      <c r="O523" s="64"/>
      <c r="P523" s="181">
        <f>O523*H523</f>
        <v>0</v>
      </c>
      <c r="Q523" s="181">
        <v>0</v>
      </c>
      <c r="R523" s="181">
        <f>Q523*H523</f>
        <v>0</v>
      </c>
      <c r="S523" s="181">
        <v>0</v>
      </c>
      <c r="T523" s="182">
        <f>S523*H523</f>
        <v>0</v>
      </c>
      <c r="U523" s="34"/>
      <c r="V523" s="34"/>
      <c r="W523" s="34"/>
      <c r="X523" s="34"/>
      <c r="Y523" s="34"/>
      <c r="Z523" s="34"/>
      <c r="AA523" s="34"/>
      <c r="AB523" s="34"/>
      <c r="AC523" s="34"/>
      <c r="AD523" s="34"/>
      <c r="AE523" s="34"/>
      <c r="AR523" s="183" t="s">
        <v>761</v>
      </c>
      <c r="AT523" s="183" t="s">
        <v>146</v>
      </c>
      <c r="AU523" s="183" t="s">
        <v>85</v>
      </c>
      <c r="AY523" s="17" t="s">
        <v>143</v>
      </c>
      <c r="BE523" s="184">
        <f>IF(N523="základní",J523,0)</f>
        <v>0</v>
      </c>
      <c r="BF523" s="184">
        <f>IF(N523="snížená",J523,0)</f>
        <v>0</v>
      </c>
      <c r="BG523" s="184">
        <f>IF(N523="zákl. přenesená",J523,0)</f>
        <v>0</v>
      </c>
      <c r="BH523" s="184">
        <f>IF(N523="sníž. přenesená",J523,0)</f>
        <v>0</v>
      </c>
      <c r="BI523" s="184">
        <f>IF(N523="nulová",J523,0)</f>
        <v>0</v>
      </c>
      <c r="BJ523" s="17" t="s">
        <v>83</v>
      </c>
      <c r="BK523" s="184">
        <f>ROUND(I523*H523,2)</f>
        <v>0</v>
      </c>
      <c r="BL523" s="17" t="s">
        <v>761</v>
      </c>
      <c r="BM523" s="183" t="s">
        <v>782</v>
      </c>
    </row>
    <row r="524" spans="1:65" s="2" customFormat="1">
      <c r="A524" s="34"/>
      <c r="B524" s="35"/>
      <c r="C524" s="36"/>
      <c r="D524" s="185" t="s">
        <v>153</v>
      </c>
      <c r="E524" s="36"/>
      <c r="F524" s="186" t="s">
        <v>783</v>
      </c>
      <c r="G524" s="36"/>
      <c r="H524" s="36"/>
      <c r="I524" s="187"/>
      <c r="J524" s="36"/>
      <c r="K524" s="36"/>
      <c r="L524" s="39"/>
      <c r="M524" s="188"/>
      <c r="N524" s="189"/>
      <c r="O524" s="64"/>
      <c r="P524" s="64"/>
      <c r="Q524" s="64"/>
      <c r="R524" s="64"/>
      <c r="S524" s="64"/>
      <c r="T524" s="65"/>
      <c r="U524" s="34"/>
      <c r="V524" s="34"/>
      <c r="W524" s="34"/>
      <c r="X524" s="34"/>
      <c r="Y524" s="34"/>
      <c r="Z524" s="34"/>
      <c r="AA524" s="34"/>
      <c r="AB524" s="34"/>
      <c r="AC524" s="34"/>
      <c r="AD524" s="34"/>
      <c r="AE524" s="34"/>
      <c r="AT524" s="17" t="s">
        <v>153</v>
      </c>
      <c r="AU524" s="17" t="s">
        <v>85</v>
      </c>
    </row>
    <row r="525" spans="1:65" s="2" customFormat="1" ht="97.5">
      <c r="A525" s="34"/>
      <c r="B525" s="35"/>
      <c r="C525" s="36"/>
      <c r="D525" s="201" t="s">
        <v>560</v>
      </c>
      <c r="E525" s="36"/>
      <c r="F525" s="233" t="s">
        <v>784</v>
      </c>
      <c r="G525" s="36"/>
      <c r="H525" s="36"/>
      <c r="I525" s="187"/>
      <c r="J525" s="36"/>
      <c r="K525" s="36"/>
      <c r="L525" s="39"/>
      <c r="M525" s="188"/>
      <c r="N525" s="189"/>
      <c r="O525" s="64"/>
      <c r="P525" s="64"/>
      <c r="Q525" s="64"/>
      <c r="R525" s="64"/>
      <c r="S525" s="64"/>
      <c r="T525" s="65"/>
      <c r="U525" s="34"/>
      <c r="V525" s="34"/>
      <c r="W525" s="34"/>
      <c r="X525" s="34"/>
      <c r="Y525" s="34"/>
      <c r="Z525" s="34"/>
      <c r="AA525" s="34"/>
      <c r="AB525" s="34"/>
      <c r="AC525" s="34"/>
      <c r="AD525" s="34"/>
      <c r="AE525" s="34"/>
      <c r="AT525" s="17" t="s">
        <v>560</v>
      </c>
      <c r="AU525" s="17" t="s">
        <v>85</v>
      </c>
    </row>
    <row r="526" spans="1:65" s="12" customFormat="1" ht="22.9" customHeight="1">
      <c r="B526" s="157"/>
      <c r="C526" s="158"/>
      <c r="D526" s="159" t="s">
        <v>74</v>
      </c>
      <c r="E526" s="171" t="s">
        <v>785</v>
      </c>
      <c r="F526" s="171" t="s">
        <v>786</v>
      </c>
      <c r="G526" s="158"/>
      <c r="H526" s="158"/>
      <c r="I526" s="161"/>
      <c r="J526" s="172">
        <f>BK526</f>
        <v>0</v>
      </c>
      <c r="K526" s="158"/>
      <c r="L526" s="163"/>
      <c r="M526" s="164"/>
      <c r="N526" s="165"/>
      <c r="O526" s="165"/>
      <c r="P526" s="166">
        <f>SUM(P527:P540)</f>
        <v>0</v>
      </c>
      <c r="Q526" s="165"/>
      <c r="R526" s="166">
        <f>SUM(R527:R540)</f>
        <v>0</v>
      </c>
      <c r="S526" s="165"/>
      <c r="T526" s="167">
        <f>SUM(T527:T540)</f>
        <v>0</v>
      </c>
      <c r="AR526" s="168" t="s">
        <v>183</v>
      </c>
      <c r="AT526" s="169" t="s">
        <v>74</v>
      </c>
      <c r="AU526" s="169" t="s">
        <v>83</v>
      </c>
      <c r="AY526" s="168" t="s">
        <v>143</v>
      </c>
      <c r="BK526" s="170">
        <f>SUM(BK527:BK540)</f>
        <v>0</v>
      </c>
    </row>
    <row r="527" spans="1:65" s="2" customFormat="1" ht="33" customHeight="1">
      <c r="A527" s="34"/>
      <c r="B527" s="35"/>
      <c r="C527" s="173" t="s">
        <v>787</v>
      </c>
      <c r="D527" s="173" t="s">
        <v>146</v>
      </c>
      <c r="E527" s="174" t="s">
        <v>788</v>
      </c>
      <c r="F527" s="175" t="s">
        <v>789</v>
      </c>
      <c r="G527" s="176" t="s">
        <v>760</v>
      </c>
      <c r="H527" s="177">
        <v>1</v>
      </c>
      <c r="I527" s="178"/>
      <c r="J527" s="177">
        <f>ROUND(I527*H527,2)</f>
        <v>0</v>
      </c>
      <c r="K527" s="175" t="s">
        <v>790</v>
      </c>
      <c r="L527" s="39"/>
      <c r="M527" s="179" t="s">
        <v>18</v>
      </c>
      <c r="N527" s="180" t="s">
        <v>46</v>
      </c>
      <c r="O527" s="64"/>
      <c r="P527" s="181">
        <f>O527*H527</f>
        <v>0</v>
      </c>
      <c r="Q527" s="181">
        <v>0</v>
      </c>
      <c r="R527" s="181">
        <f>Q527*H527</f>
        <v>0</v>
      </c>
      <c r="S527" s="181">
        <v>0</v>
      </c>
      <c r="T527" s="182">
        <f>S527*H527</f>
        <v>0</v>
      </c>
      <c r="U527" s="34"/>
      <c r="V527" s="34"/>
      <c r="W527" s="34"/>
      <c r="X527" s="34"/>
      <c r="Y527" s="34"/>
      <c r="Z527" s="34"/>
      <c r="AA527" s="34"/>
      <c r="AB527" s="34"/>
      <c r="AC527" s="34"/>
      <c r="AD527" s="34"/>
      <c r="AE527" s="34"/>
      <c r="AR527" s="183" t="s">
        <v>761</v>
      </c>
      <c r="AT527" s="183" t="s">
        <v>146</v>
      </c>
      <c r="AU527" s="183" t="s">
        <v>85</v>
      </c>
      <c r="AY527" s="17" t="s">
        <v>143</v>
      </c>
      <c r="BE527" s="184">
        <f>IF(N527="základní",J527,0)</f>
        <v>0</v>
      </c>
      <c r="BF527" s="184">
        <f>IF(N527="snížená",J527,0)</f>
        <v>0</v>
      </c>
      <c r="BG527" s="184">
        <f>IF(N527="zákl. přenesená",J527,0)</f>
        <v>0</v>
      </c>
      <c r="BH527" s="184">
        <f>IF(N527="sníž. přenesená",J527,0)</f>
        <v>0</v>
      </c>
      <c r="BI527" s="184">
        <f>IF(N527="nulová",J527,0)</f>
        <v>0</v>
      </c>
      <c r="BJ527" s="17" t="s">
        <v>83</v>
      </c>
      <c r="BK527" s="184">
        <f>ROUND(I527*H527,2)</f>
        <v>0</v>
      </c>
      <c r="BL527" s="17" t="s">
        <v>761</v>
      </c>
      <c r="BM527" s="183" t="s">
        <v>791</v>
      </c>
    </row>
    <row r="528" spans="1:65" s="2" customFormat="1" ht="68.25">
      <c r="A528" s="34"/>
      <c r="B528" s="35"/>
      <c r="C528" s="36"/>
      <c r="D528" s="201" t="s">
        <v>560</v>
      </c>
      <c r="E528" s="36"/>
      <c r="F528" s="233" t="s">
        <v>792</v>
      </c>
      <c r="G528" s="36"/>
      <c r="H528" s="36"/>
      <c r="I528" s="187"/>
      <c r="J528" s="36"/>
      <c r="K528" s="36"/>
      <c r="L528" s="39"/>
      <c r="M528" s="188"/>
      <c r="N528" s="189"/>
      <c r="O528" s="64"/>
      <c r="P528" s="64"/>
      <c r="Q528" s="64"/>
      <c r="R528" s="64"/>
      <c r="S528" s="64"/>
      <c r="T528" s="65"/>
      <c r="U528" s="34"/>
      <c r="V528" s="34"/>
      <c r="W528" s="34"/>
      <c r="X528" s="34"/>
      <c r="Y528" s="34"/>
      <c r="Z528" s="34"/>
      <c r="AA528" s="34"/>
      <c r="AB528" s="34"/>
      <c r="AC528" s="34"/>
      <c r="AD528" s="34"/>
      <c r="AE528" s="34"/>
      <c r="AT528" s="17" t="s">
        <v>560</v>
      </c>
      <c r="AU528" s="17" t="s">
        <v>85</v>
      </c>
    </row>
    <row r="529" spans="1:65" s="2" customFormat="1" ht="16.5" customHeight="1">
      <c r="A529" s="34"/>
      <c r="B529" s="35"/>
      <c r="C529" s="173" t="s">
        <v>793</v>
      </c>
      <c r="D529" s="173" t="s">
        <v>146</v>
      </c>
      <c r="E529" s="174" t="s">
        <v>794</v>
      </c>
      <c r="F529" s="175" t="s">
        <v>795</v>
      </c>
      <c r="G529" s="176" t="s">
        <v>760</v>
      </c>
      <c r="H529" s="177">
        <v>1</v>
      </c>
      <c r="I529" s="178"/>
      <c r="J529" s="177">
        <f>ROUND(I529*H529,2)</f>
        <v>0</v>
      </c>
      <c r="K529" s="175" t="s">
        <v>608</v>
      </c>
      <c r="L529" s="39"/>
      <c r="M529" s="179" t="s">
        <v>18</v>
      </c>
      <c r="N529" s="180" t="s">
        <v>46</v>
      </c>
      <c r="O529" s="64"/>
      <c r="P529" s="181">
        <f>O529*H529</f>
        <v>0</v>
      </c>
      <c r="Q529" s="181">
        <v>0</v>
      </c>
      <c r="R529" s="181">
        <f>Q529*H529</f>
        <v>0</v>
      </c>
      <c r="S529" s="181">
        <v>0</v>
      </c>
      <c r="T529" s="182">
        <f>S529*H529</f>
        <v>0</v>
      </c>
      <c r="U529" s="34"/>
      <c r="V529" s="34"/>
      <c r="W529" s="34"/>
      <c r="X529" s="34"/>
      <c r="Y529" s="34"/>
      <c r="Z529" s="34"/>
      <c r="AA529" s="34"/>
      <c r="AB529" s="34"/>
      <c r="AC529" s="34"/>
      <c r="AD529" s="34"/>
      <c r="AE529" s="34"/>
      <c r="AR529" s="183" t="s">
        <v>761</v>
      </c>
      <c r="AT529" s="183" t="s">
        <v>146</v>
      </c>
      <c r="AU529" s="183" t="s">
        <v>85</v>
      </c>
      <c r="AY529" s="17" t="s">
        <v>143</v>
      </c>
      <c r="BE529" s="184">
        <f>IF(N529="základní",J529,0)</f>
        <v>0</v>
      </c>
      <c r="BF529" s="184">
        <f>IF(N529="snížená",J529,0)</f>
        <v>0</v>
      </c>
      <c r="BG529" s="184">
        <f>IF(N529="zákl. přenesená",J529,0)</f>
        <v>0</v>
      </c>
      <c r="BH529" s="184">
        <f>IF(N529="sníž. přenesená",J529,0)</f>
        <v>0</v>
      </c>
      <c r="BI529" s="184">
        <f>IF(N529="nulová",J529,0)</f>
        <v>0</v>
      </c>
      <c r="BJ529" s="17" t="s">
        <v>83</v>
      </c>
      <c r="BK529" s="184">
        <f>ROUND(I529*H529,2)</f>
        <v>0</v>
      </c>
      <c r="BL529" s="17" t="s">
        <v>761</v>
      </c>
      <c r="BM529" s="183" t="s">
        <v>796</v>
      </c>
    </row>
    <row r="530" spans="1:65" s="2" customFormat="1">
      <c r="A530" s="34"/>
      <c r="B530" s="35"/>
      <c r="C530" s="36"/>
      <c r="D530" s="185" t="s">
        <v>153</v>
      </c>
      <c r="E530" s="36"/>
      <c r="F530" s="186" t="s">
        <v>797</v>
      </c>
      <c r="G530" s="36"/>
      <c r="H530" s="36"/>
      <c r="I530" s="187"/>
      <c r="J530" s="36"/>
      <c r="K530" s="36"/>
      <c r="L530" s="39"/>
      <c r="M530" s="188"/>
      <c r="N530" s="189"/>
      <c r="O530" s="64"/>
      <c r="P530" s="64"/>
      <c r="Q530" s="64"/>
      <c r="R530" s="64"/>
      <c r="S530" s="64"/>
      <c r="T530" s="65"/>
      <c r="U530" s="34"/>
      <c r="V530" s="34"/>
      <c r="W530" s="34"/>
      <c r="X530" s="34"/>
      <c r="Y530" s="34"/>
      <c r="Z530" s="34"/>
      <c r="AA530" s="34"/>
      <c r="AB530" s="34"/>
      <c r="AC530" s="34"/>
      <c r="AD530" s="34"/>
      <c r="AE530" s="34"/>
      <c r="AT530" s="17" t="s">
        <v>153</v>
      </c>
      <c r="AU530" s="17" t="s">
        <v>85</v>
      </c>
    </row>
    <row r="531" spans="1:65" s="2" customFormat="1" ht="29.25">
      <c r="A531" s="34"/>
      <c r="B531" s="35"/>
      <c r="C531" s="36"/>
      <c r="D531" s="201" t="s">
        <v>560</v>
      </c>
      <c r="E531" s="36"/>
      <c r="F531" s="233" t="s">
        <v>798</v>
      </c>
      <c r="G531" s="36"/>
      <c r="H531" s="36"/>
      <c r="I531" s="187"/>
      <c r="J531" s="36"/>
      <c r="K531" s="36"/>
      <c r="L531" s="39"/>
      <c r="M531" s="188"/>
      <c r="N531" s="189"/>
      <c r="O531" s="64"/>
      <c r="P531" s="64"/>
      <c r="Q531" s="64"/>
      <c r="R531" s="64"/>
      <c r="S531" s="64"/>
      <c r="T531" s="65"/>
      <c r="U531" s="34"/>
      <c r="V531" s="34"/>
      <c r="W531" s="34"/>
      <c r="X531" s="34"/>
      <c r="Y531" s="34"/>
      <c r="Z531" s="34"/>
      <c r="AA531" s="34"/>
      <c r="AB531" s="34"/>
      <c r="AC531" s="34"/>
      <c r="AD531" s="34"/>
      <c r="AE531" s="34"/>
      <c r="AT531" s="17" t="s">
        <v>560</v>
      </c>
      <c r="AU531" s="17" t="s">
        <v>85</v>
      </c>
    </row>
    <row r="532" spans="1:65" s="2" customFormat="1" ht="24.2" customHeight="1">
      <c r="A532" s="34"/>
      <c r="B532" s="35"/>
      <c r="C532" s="173" t="s">
        <v>799</v>
      </c>
      <c r="D532" s="173" t="s">
        <v>146</v>
      </c>
      <c r="E532" s="174" t="s">
        <v>800</v>
      </c>
      <c r="F532" s="175" t="s">
        <v>801</v>
      </c>
      <c r="G532" s="176" t="s">
        <v>760</v>
      </c>
      <c r="H532" s="177">
        <v>1</v>
      </c>
      <c r="I532" s="178"/>
      <c r="J532" s="177">
        <f>ROUND(I532*H532,2)</f>
        <v>0</v>
      </c>
      <c r="K532" s="175" t="s">
        <v>608</v>
      </c>
      <c r="L532" s="39"/>
      <c r="M532" s="179" t="s">
        <v>18</v>
      </c>
      <c r="N532" s="180" t="s">
        <v>46</v>
      </c>
      <c r="O532" s="64"/>
      <c r="P532" s="181">
        <f>O532*H532</f>
        <v>0</v>
      </c>
      <c r="Q532" s="181">
        <v>0</v>
      </c>
      <c r="R532" s="181">
        <f>Q532*H532</f>
        <v>0</v>
      </c>
      <c r="S532" s="181">
        <v>0</v>
      </c>
      <c r="T532" s="182">
        <f>S532*H532</f>
        <v>0</v>
      </c>
      <c r="U532" s="34"/>
      <c r="V532" s="34"/>
      <c r="W532" s="34"/>
      <c r="X532" s="34"/>
      <c r="Y532" s="34"/>
      <c r="Z532" s="34"/>
      <c r="AA532" s="34"/>
      <c r="AB532" s="34"/>
      <c r="AC532" s="34"/>
      <c r="AD532" s="34"/>
      <c r="AE532" s="34"/>
      <c r="AR532" s="183" t="s">
        <v>761</v>
      </c>
      <c r="AT532" s="183" t="s">
        <v>146</v>
      </c>
      <c r="AU532" s="183" t="s">
        <v>85</v>
      </c>
      <c r="AY532" s="17" t="s">
        <v>143</v>
      </c>
      <c r="BE532" s="184">
        <f>IF(N532="základní",J532,0)</f>
        <v>0</v>
      </c>
      <c r="BF532" s="184">
        <f>IF(N532="snížená",J532,0)</f>
        <v>0</v>
      </c>
      <c r="BG532" s="184">
        <f>IF(N532="zákl. přenesená",J532,0)</f>
        <v>0</v>
      </c>
      <c r="BH532" s="184">
        <f>IF(N532="sníž. přenesená",J532,0)</f>
        <v>0</v>
      </c>
      <c r="BI532" s="184">
        <f>IF(N532="nulová",J532,0)</f>
        <v>0</v>
      </c>
      <c r="BJ532" s="17" t="s">
        <v>83</v>
      </c>
      <c r="BK532" s="184">
        <f>ROUND(I532*H532,2)</f>
        <v>0</v>
      </c>
      <c r="BL532" s="17" t="s">
        <v>761</v>
      </c>
      <c r="BM532" s="183" t="s">
        <v>802</v>
      </c>
    </row>
    <row r="533" spans="1:65" s="2" customFormat="1">
      <c r="A533" s="34"/>
      <c r="B533" s="35"/>
      <c r="C533" s="36"/>
      <c r="D533" s="185" t="s">
        <v>153</v>
      </c>
      <c r="E533" s="36"/>
      <c r="F533" s="186" t="s">
        <v>803</v>
      </c>
      <c r="G533" s="36"/>
      <c r="H533" s="36"/>
      <c r="I533" s="187"/>
      <c r="J533" s="36"/>
      <c r="K533" s="36"/>
      <c r="L533" s="39"/>
      <c r="M533" s="188"/>
      <c r="N533" s="189"/>
      <c r="O533" s="64"/>
      <c r="P533" s="64"/>
      <c r="Q533" s="64"/>
      <c r="R533" s="64"/>
      <c r="S533" s="64"/>
      <c r="T533" s="65"/>
      <c r="U533" s="34"/>
      <c r="V533" s="34"/>
      <c r="W533" s="34"/>
      <c r="X533" s="34"/>
      <c r="Y533" s="34"/>
      <c r="Z533" s="34"/>
      <c r="AA533" s="34"/>
      <c r="AB533" s="34"/>
      <c r="AC533" s="34"/>
      <c r="AD533" s="34"/>
      <c r="AE533" s="34"/>
      <c r="AT533" s="17" t="s">
        <v>153</v>
      </c>
      <c r="AU533" s="17" t="s">
        <v>85</v>
      </c>
    </row>
    <row r="534" spans="1:65" s="2" customFormat="1" ht="39">
      <c r="A534" s="34"/>
      <c r="B534" s="35"/>
      <c r="C534" s="36"/>
      <c r="D534" s="201" t="s">
        <v>560</v>
      </c>
      <c r="E534" s="36"/>
      <c r="F534" s="233" t="s">
        <v>804</v>
      </c>
      <c r="G534" s="36"/>
      <c r="H534" s="36"/>
      <c r="I534" s="187"/>
      <c r="J534" s="36"/>
      <c r="K534" s="36"/>
      <c r="L534" s="39"/>
      <c r="M534" s="188"/>
      <c r="N534" s="189"/>
      <c r="O534" s="64"/>
      <c r="P534" s="64"/>
      <c r="Q534" s="64"/>
      <c r="R534" s="64"/>
      <c r="S534" s="64"/>
      <c r="T534" s="65"/>
      <c r="U534" s="34"/>
      <c r="V534" s="34"/>
      <c r="W534" s="34"/>
      <c r="X534" s="34"/>
      <c r="Y534" s="34"/>
      <c r="Z534" s="34"/>
      <c r="AA534" s="34"/>
      <c r="AB534" s="34"/>
      <c r="AC534" s="34"/>
      <c r="AD534" s="34"/>
      <c r="AE534" s="34"/>
      <c r="AT534" s="17" t="s">
        <v>560</v>
      </c>
      <c r="AU534" s="17" t="s">
        <v>85</v>
      </c>
    </row>
    <row r="535" spans="1:65" s="2" customFormat="1" ht="16.5" customHeight="1">
      <c r="A535" s="34"/>
      <c r="B535" s="35"/>
      <c r="C535" s="173" t="s">
        <v>805</v>
      </c>
      <c r="D535" s="173" t="s">
        <v>146</v>
      </c>
      <c r="E535" s="174" t="s">
        <v>806</v>
      </c>
      <c r="F535" s="175" t="s">
        <v>807</v>
      </c>
      <c r="G535" s="176" t="s">
        <v>760</v>
      </c>
      <c r="H535" s="177">
        <v>1</v>
      </c>
      <c r="I535" s="178"/>
      <c r="J535" s="177">
        <f>ROUND(I535*H535,2)</f>
        <v>0</v>
      </c>
      <c r="K535" s="175" t="s">
        <v>608</v>
      </c>
      <c r="L535" s="39"/>
      <c r="M535" s="179" t="s">
        <v>18</v>
      </c>
      <c r="N535" s="180" t="s">
        <v>46</v>
      </c>
      <c r="O535" s="64"/>
      <c r="P535" s="181">
        <f>O535*H535</f>
        <v>0</v>
      </c>
      <c r="Q535" s="181">
        <v>0</v>
      </c>
      <c r="R535" s="181">
        <f>Q535*H535</f>
        <v>0</v>
      </c>
      <c r="S535" s="181">
        <v>0</v>
      </c>
      <c r="T535" s="182">
        <f>S535*H535</f>
        <v>0</v>
      </c>
      <c r="U535" s="34"/>
      <c r="V535" s="34"/>
      <c r="W535" s="34"/>
      <c r="X535" s="34"/>
      <c r="Y535" s="34"/>
      <c r="Z535" s="34"/>
      <c r="AA535" s="34"/>
      <c r="AB535" s="34"/>
      <c r="AC535" s="34"/>
      <c r="AD535" s="34"/>
      <c r="AE535" s="34"/>
      <c r="AR535" s="183" t="s">
        <v>761</v>
      </c>
      <c r="AT535" s="183" t="s">
        <v>146</v>
      </c>
      <c r="AU535" s="183" t="s">
        <v>85</v>
      </c>
      <c r="AY535" s="17" t="s">
        <v>143</v>
      </c>
      <c r="BE535" s="184">
        <f>IF(N535="základní",J535,0)</f>
        <v>0</v>
      </c>
      <c r="BF535" s="184">
        <f>IF(N535="snížená",J535,0)</f>
        <v>0</v>
      </c>
      <c r="BG535" s="184">
        <f>IF(N535="zákl. přenesená",J535,0)</f>
        <v>0</v>
      </c>
      <c r="BH535" s="184">
        <f>IF(N535="sníž. přenesená",J535,0)</f>
        <v>0</v>
      </c>
      <c r="BI535" s="184">
        <f>IF(N535="nulová",J535,0)</f>
        <v>0</v>
      </c>
      <c r="BJ535" s="17" t="s">
        <v>83</v>
      </c>
      <c r="BK535" s="184">
        <f>ROUND(I535*H535,2)</f>
        <v>0</v>
      </c>
      <c r="BL535" s="17" t="s">
        <v>761</v>
      </c>
      <c r="BM535" s="183" t="s">
        <v>808</v>
      </c>
    </row>
    <row r="536" spans="1:65" s="2" customFormat="1">
      <c r="A536" s="34"/>
      <c r="B536" s="35"/>
      <c r="C536" s="36"/>
      <c r="D536" s="185" t="s">
        <v>153</v>
      </c>
      <c r="E536" s="36"/>
      <c r="F536" s="186" t="s">
        <v>809</v>
      </c>
      <c r="G536" s="36"/>
      <c r="H536" s="36"/>
      <c r="I536" s="187"/>
      <c r="J536" s="36"/>
      <c r="K536" s="36"/>
      <c r="L536" s="39"/>
      <c r="M536" s="188"/>
      <c r="N536" s="189"/>
      <c r="O536" s="64"/>
      <c r="P536" s="64"/>
      <c r="Q536" s="64"/>
      <c r="R536" s="64"/>
      <c r="S536" s="64"/>
      <c r="T536" s="65"/>
      <c r="U536" s="34"/>
      <c r="V536" s="34"/>
      <c r="W536" s="34"/>
      <c r="X536" s="34"/>
      <c r="Y536" s="34"/>
      <c r="Z536" s="34"/>
      <c r="AA536" s="34"/>
      <c r="AB536" s="34"/>
      <c r="AC536" s="34"/>
      <c r="AD536" s="34"/>
      <c r="AE536" s="34"/>
      <c r="AT536" s="17" t="s">
        <v>153</v>
      </c>
      <c r="AU536" s="17" t="s">
        <v>85</v>
      </c>
    </row>
    <row r="537" spans="1:65" s="2" customFormat="1" ht="87.75">
      <c r="A537" s="34"/>
      <c r="B537" s="35"/>
      <c r="C537" s="36"/>
      <c r="D537" s="201" t="s">
        <v>560</v>
      </c>
      <c r="E537" s="36"/>
      <c r="F537" s="233" t="s">
        <v>810</v>
      </c>
      <c r="G537" s="36"/>
      <c r="H537" s="36"/>
      <c r="I537" s="187"/>
      <c r="J537" s="36"/>
      <c r="K537" s="36"/>
      <c r="L537" s="39"/>
      <c r="M537" s="188"/>
      <c r="N537" s="189"/>
      <c r="O537" s="64"/>
      <c r="P537" s="64"/>
      <c r="Q537" s="64"/>
      <c r="R537" s="64"/>
      <c r="S537" s="64"/>
      <c r="T537" s="65"/>
      <c r="U537" s="34"/>
      <c r="V537" s="34"/>
      <c r="W537" s="34"/>
      <c r="X537" s="34"/>
      <c r="Y537" s="34"/>
      <c r="Z537" s="34"/>
      <c r="AA537" s="34"/>
      <c r="AB537" s="34"/>
      <c r="AC537" s="34"/>
      <c r="AD537" s="34"/>
      <c r="AE537" s="34"/>
      <c r="AT537" s="17" t="s">
        <v>560</v>
      </c>
      <c r="AU537" s="17" t="s">
        <v>85</v>
      </c>
    </row>
    <row r="538" spans="1:65" s="2" customFormat="1" ht="16.5" customHeight="1">
      <c r="A538" s="34"/>
      <c r="B538" s="35"/>
      <c r="C538" s="173" t="s">
        <v>811</v>
      </c>
      <c r="D538" s="173" t="s">
        <v>146</v>
      </c>
      <c r="E538" s="174" t="s">
        <v>812</v>
      </c>
      <c r="F538" s="175" t="s">
        <v>813</v>
      </c>
      <c r="G538" s="176" t="s">
        <v>760</v>
      </c>
      <c r="H538" s="177">
        <v>1</v>
      </c>
      <c r="I538" s="178"/>
      <c r="J538" s="177">
        <f>ROUND(I538*H538,2)</f>
        <v>0</v>
      </c>
      <c r="K538" s="175" t="s">
        <v>608</v>
      </c>
      <c r="L538" s="39"/>
      <c r="M538" s="179" t="s">
        <v>18</v>
      </c>
      <c r="N538" s="180" t="s">
        <v>46</v>
      </c>
      <c r="O538" s="64"/>
      <c r="P538" s="181">
        <f>O538*H538</f>
        <v>0</v>
      </c>
      <c r="Q538" s="181">
        <v>0</v>
      </c>
      <c r="R538" s="181">
        <f>Q538*H538</f>
        <v>0</v>
      </c>
      <c r="S538" s="181">
        <v>0</v>
      </c>
      <c r="T538" s="182">
        <f>S538*H538</f>
        <v>0</v>
      </c>
      <c r="U538" s="34"/>
      <c r="V538" s="34"/>
      <c r="W538" s="34"/>
      <c r="X538" s="34"/>
      <c r="Y538" s="34"/>
      <c r="Z538" s="34"/>
      <c r="AA538" s="34"/>
      <c r="AB538" s="34"/>
      <c r="AC538" s="34"/>
      <c r="AD538" s="34"/>
      <c r="AE538" s="34"/>
      <c r="AR538" s="183" t="s">
        <v>761</v>
      </c>
      <c r="AT538" s="183" t="s">
        <v>146</v>
      </c>
      <c r="AU538" s="183" t="s">
        <v>85</v>
      </c>
      <c r="AY538" s="17" t="s">
        <v>143</v>
      </c>
      <c r="BE538" s="184">
        <f>IF(N538="základní",J538,0)</f>
        <v>0</v>
      </c>
      <c r="BF538" s="184">
        <f>IF(N538="snížená",J538,0)</f>
        <v>0</v>
      </c>
      <c r="BG538" s="184">
        <f>IF(N538="zákl. přenesená",J538,0)</f>
        <v>0</v>
      </c>
      <c r="BH538" s="184">
        <f>IF(N538="sníž. přenesená",J538,0)</f>
        <v>0</v>
      </c>
      <c r="BI538" s="184">
        <f>IF(N538="nulová",J538,0)</f>
        <v>0</v>
      </c>
      <c r="BJ538" s="17" t="s">
        <v>83</v>
      </c>
      <c r="BK538" s="184">
        <f>ROUND(I538*H538,2)</f>
        <v>0</v>
      </c>
      <c r="BL538" s="17" t="s">
        <v>761</v>
      </c>
      <c r="BM538" s="183" t="s">
        <v>814</v>
      </c>
    </row>
    <row r="539" spans="1:65" s="2" customFormat="1">
      <c r="A539" s="34"/>
      <c r="B539" s="35"/>
      <c r="C539" s="36"/>
      <c r="D539" s="185" t="s">
        <v>153</v>
      </c>
      <c r="E539" s="36"/>
      <c r="F539" s="186" t="s">
        <v>815</v>
      </c>
      <c r="G539" s="36"/>
      <c r="H539" s="36"/>
      <c r="I539" s="187"/>
      <c r="J539" s="36"/>
      <c r="K539" s="36"/>
      <c r="L539" s="39"/>
      <c r="M539" s="188"/>
      <c r="N539" s="189"/>
      <c r="O539" s="64"/>
      <c r="P539" s="64"/>
      <c r="Q539" s="64"/>
      <c r="R539" s="64"/>
      <c r="S539" s="64"/>
      <c r="T539" s="65"/>
      <c r="U539" s="34"/>
      <c r="V539" s="34"/>
      <c r="W539" s="34"/>
      <c r="X539" s="34"/>
      <c r="Y539" s="34"/>
      <c r="Z539" s="34"/>
      <c r="AA539" s="34"/>
      <c r="AB539" s="34"/>
      <c r="AC539" s="34"/>
      <c r="AD539" s="34"/>
      <c r="AE539" s="34"/>
      <c r="AT539" s="17" t="s">
        <v>153</v>
      </c>
      <c r="AU539" s="17" t="s">
        <v>85</v>
      </c>
    </row>
    <row r="540" spans="1:65" s="2" customFormat="1" ht="48.75">
      <c r="A540" s="34"/>
      <c r="B540" s="35"/>
      <c r="C540" s="36"/>
      <c r="D540" s="201" t="s">
        <v>560</v>
      </c>
      <c r="E540" s="36"/>
      <c r="F540" s="233" t="s">
        <v>816</v>
      </c>
      <c r="G540" s="36"/>
      <c r="H540" s="36"/>
      <c r="I540" s="187"/>
      <c r="J540" s="36"/>
      <c r="K540" s="36"/>
      <c r="L540" s="39"/>
      <c r="M540" s="234"/>
      <c r="N540" s="235"/>
      <c r="O540" s="236"/>
      <c r="P540" s="236"/>
      <c r="Q540" s="236"/>
      <c r="R540" s="236"/>
      <c r="S540" s="236"/>
      <c r="T540" s="237"/>
      <c r="U540" s="34"/>
      <c r="V540" s="34"/>
      <c r="W540" s="34"/>
      <c r="X540" s="34"/>
      <c r="Y540" s="34"/>
      <c r="Z540" s="34"/>
      <c r="AA540" s="34"/>
      <c r="AB540" s="34"/>
      <c r="AC540" s="34"/>
      <c r="AD540" s="34"/>
      <c r="AE540" s="34"/>
      <c r="AT540" s="17" t="s">
        <v>560</v>
      </c>
      <c r="AU540" s="17" t="s">
        <v>85</v>
      </c>
    </row>
    <row r="541" spans="1:65" s="2" customFormat="1" ht="6.95" customHeight="1">
      <c r="A541" s="34"/>
      <c r="B541" s="47"/>
      <c r="C541" s="48"/>
      <c r="D541" s="48"/>
      <c r="E541" s="48"/>
      <c r="F541" s="48"/>
      <c r="G541" s="48"/>
      <c r="H541" s="48"/>
      <c r="I541" s="48"/>
      <c r="J541" s="48"/>
      <c r="K541" s="48"/>
      <c r="L541" s="39"/>
      <c r="M541" s="34"/>
      <c r="O541" s="34"/>
      <c r="P541" s="34"/>
      <c r="Q541" s="34"/>
      <c r="R541" s="34"/>
      <c r="S541" s="34"/>
      <c r="T541" s="34"/>
      <c r="U541" s="34"/>
      <c r="V541" s="34"/>
      <c r="W541" s="34"/>
      <c r="X541" s="34"/>
      <c r="Y541" s="34"/>
      <c r="Z541" s="34"/>
      <c r="AA541" s="34"/>
      <c r="AB541" s="34"/>
      <c r="AC541" s="34"/>
      <c r="AD541" s="34"/>
      <c r="AE541" s="34"/>
    </row>
  </sheetData>
  <sheetProtection algorithmName="SHA-512" hashValue="mVmFkEE12cToyQW+wB7PSsVY8YdLXeGP8pW9p21NUILRcEv7tkL3lZsZ5Y4AN8edRS99L6Z0fMXAOcy9+Bxopw==" saltValue="8YTKVFYrVIwUnkMaIjOJFw==" spinCount="100000" sheet="1" objects="1" scenarios="1"/>
  <autoFilter ref="C96:K540" xr:uid="{00000000-0009-0000-0000-000001000000}"/>
  <mergeCells count="9">
    <mergeCell ref="E50:H50"/>
    <mergeCell ref="E87:H87"/>
    <mergeCell ref="E89:H89"/>
    <mergeCell ref="L2:V2"/>
    <mergeCell ref="E7:H7"/>
    <mergeCell ref="E9:H9"/>
    <mergeCell ref="E18:H18"/>
    <mergeCell ref="E27:H27"/>
    <mergeCell ref="E48:H48"/>
  </mergeCells>
  <hyperlinks>
    <hyperlink ref="F101" r:id="rId1" xr:uid="{00000000-0004-0000-0100-000000000000}"/>
    <hyperlink ref="F110" r:id="rId2" xr:uid="{00000000-0004-0000-0100-000001000000}"/>
    <hyperlink ref="F115" r:id="rId3" xr:uid="{00000000-0004-0000-0100-000002000000}"/>
    <hyperlink ref="F123" r:id="rId4" xr:uid="{00000000-0004-0000-0100-000003000000}"/>
    <hyperlink ref="F129" r:id="rId5" xr:uid="{00000000-0004-0000-0100-000004000000}"/>
    <hyperlink ref="F139" r:id="rId6" xr:uid="{00000000-0004-0000-0100-000005000000}"/>
    <hyperlink ref="F143" r:id="rId7" xr:uid="{00000000-0004-0000-0100-000006000000}"/>
    <hyperlink ref="F166" r:id="rId8" xr:uid="{00000000-0004-0000-0100-000007000000}"/>
    <hyperlink ref="F175" r:id="rId9" xr:uid="{00000000-0004-0000-0100-000008000000}"/>
    <hyperlink ref="F185" r:id="rId10" xr:uid="{00000000-0004-0000-0100-000009000000}"/>
    <hyperlink ref="F188" r:id="rId11" xr:uid="{00000000-0004-0000-0100-00000A000000}"/>
    <hyperlink ref="F190" r:id="rId12" xr:uid="{00000000-0004-0000-0100-00000B000000}"/>
    <hyperlink ref="F201" r:id="rId13" xr:uid="{00000000-0004-0000-0100-00000C000000}"/>
    <hyperlink ref="F215" r:id="rId14" xr:uid="{00000000-0004-0000-0100-00000D000000}"/>
    <hyperlink ref="F221" r:id="rId15" xr:uid="{00000000-0004-0000-0100-00000E000000}"/>
    <hyperlink ref="F231" r:id="rId16" xr:uid="{00000000-0004-0000-0100-00000F000000}"/>
    <hyperlink ref="F233" r:id="rId17" xr:uid="{00000000-0004-0000-0100-000010000000}"/>
    <hyperlink ref="F242" r:id="rId18" xr:uid="{00000000-0004-0000-0100-000011000000}"/>
    <hyperlink ref="F245" r:id="rId19" xr:uid="{00000000-0004-0000-0100-000012000000}"/>
    <hyperlink ref="F254" r:id="rId20" xr:uid="{00000000-0004-0000-0100-000013000000}"/>
    <hyperlink ref="F257" r:id="rId21" xr:uid="{00000000-0004-0000-0100-000014000000}"/>
    <hyperlink ref="F264" r:id="rId22" xr:uid="{00000000-0004-0000-0100-000015000000}"/>
    <hyperlink ref="F270" r:id="rId23" xr:uid="{00000000-0004-0000-0100-000016000000}"/>
    <hyperlink ref="F273" r:id="rId24" xr:uid="{00000000-0004-0000-0100-000017000000}"/>
    <hyperlink ref="F282" r:id="rId25" xr:uid="{00000000-0004-0000-0100-000018000000}"/>
    <hyperlink ref="F286" r:id="rId26" xr:uid="{00000000-0004-0000-0100-000019000000}"/>
    <hyperlink ref="F294" r:id="rId27" xr:uid="{00000000-0004-0000-0100-00001A000000}"/>
    <hyperlink ref="F299" r:id="rId28" xr:uid="{00000000-0004-0000-0100-00001B000000}"/>
    <hyperlink ref="F305" r:id="rId29" xr:uid="{00000000-0004-0000-0100-00001C000000}"/>
    <hyperlink ref="F313" r:id="rId30" xr:uid="{00000000-0004-0000-0100-00001D000000}"/>
    <hyperlink ref="F315" r:id="rId31" xr:uid="{00000000-0004-0000-0100-00001E000000}"/>
    <hyperlink ref="F318" r:id="rId32" xr:uid="{00000000-0004-0000-0100-00001F000000}"/>
    <hyperlink ref="F320" r:id="rId33" xr:uid="{00000000-0004-0000-0100-000020000000}"/>
    <hyperlink ref="F322" r:id="rId34" xr:uid="{00000000-0004-0000-0100-000021000000}"/>
    <hyperlink ref="F325" r:id="rId35" xr:uid="{00000000-0004-0000-0100-000022000000}"/>
    <hyperlink ref="F327" r:id="rId36" xr:uid="{00000000-0004-0000-0100-000023000000}"/>
    <hyperlink ref="F330" r:id="rId37" xr:uid="{00000000-0004-0000-0100-000024000000}"/>
    <hyperlink ref="F334" r:id="rId38" xr:uid="{00000000-0004-0000-0100-000025000000}"/>
    <hyperlink ref="F337" r:id="rId39" xr:uid="{00000000-0004-0000-0100-000026000000}"/>
    <hyperlink ref="F340" r:id="rId40" xr:uid="{00000000-0004-0000-0100-000027000000}"/>
    <hyperlink ref="F346" r:id="rId41" xr:uid="{00000000-0004-0000-0100-000028000000}"/>
    <hyperlink ref="F349" r:id="rId42" xr:uid="{00000000-0004-0000-0100-000029000000}"/>
    <hyperlink ref="F357" r:id="rId43" xr:uid="{00000000-0004-0000-0100-00002A000000}"/>
    <hyperlink ref="F367" r:id="rId44" xr:uid="{00000000-0004-0000-0100-00002B000000}"/>
    <hyperlink ref="F369" r:id="rId45" xr:uid="{00000000-0004-0000-0100-00002C000000}"/>
    <hyperlink ref="F373" r:id="rId46" xr:uid="{00000000-0004-0000-0100-00002D000000}"/>
    <hyperlink ref="F375" r:id="rId47" xr:uid="{00000000-0004-0000-0100-00002E000000}"/>
    <hyperlink ref="F377" r:id="rId48" xr:uid="{00000000-0004-0000-0100-00002F000000}"/>
    <hyperlink ref="F387" r:id="rId49" xr:uid="{00000000-0004-0000-0100-000030000000}"/>
    <hyperlink ref="F389" r:id="rId50" xr:uid="{00000000-0004-0000-0100-000031000000}"/>
    <hyperlink ref="F392" r:id="rId51" xr:uid="{00000000-0004-0000-0100-000032000000}"/>
    <hyperlink ref="F402" r:id="rId52" xr:uid="{00000000-0004-0000-0100-000033000000}"/>
    <hyperlink ref="F406" r:id="rId53" xr:uid="{00000000-0004-0000-0100-000034000000}"/>
    <hyperlink ref="F410" r:id="rId54" xr:uid="{00000000-0004-0000-0100-000035000000}"/>
    <hyperlink ref="F419" r:id="rId55" xr:uid="{00000000-0004-0000-0100-000036000000}"/>
    <hyperlink ref="F428" r:id="rId56" xr:uid="{00000000-0004-0000-0100-000037000000}"/>
    <hyperlink ref="F430" r:id="rId57" xr:uid="{00000000-0004-0000-0100-000038000000}"/>
    <hyperlink ref="F432" r:id="rId58" xr:uid="{00000000-0004-0000-0100-000039000000}"/>
    <hyperlink ref="F434" r:id="rId59" xr:uid="{00000000-0004-0000-0100-00003A000000}"/>
    <hyperlink ref="F436" r:id="rId60" xr:uid="{00000000-0004-0000-0100-00003B000000}"/>
    <hyperlink ref="F438" r:id="rId61" xr:uid="{00000000-0004-0000-0100-00003C000000}"/>
    <hyperlink ref="F440" r:id="rId62" xr:uid="{00000000-0004-0000-0100-00003D000000}"/>
    <hyperlink ref="F442" r:id="rId63" xr:uid="{00000000-0004-0000-0100-00003E000000}"/>
    <hyperlink ref="F444" r:id="rId64" xr:uid="{00000000-0004-0000-0100-00003F000000}"/>
    <hyperlink ref="F447" r:id="rId65" xr:uid="{00000000-0004-0000-0100-000040000000}"/>
    <hyperlink ref="F454" r:id="rId66" xr:uid="{00000000-0004-0000-0100-000041000000}"/>
    <hyperlink ref="F456" r:id="rId67" xr:uid="{00000000-0004-0000-0100-000042000000}"/>
    <hyperlink ref="F465" r:id="rId68" xr:uid="{00000000-0004-0000-0100-000043000000}"/>
    <hyperlink ref="F467" r:id="rId69" xr:uid="{00000000-0004-0000-0100-000044000000}"/>
    <hyperlink ref="F469" r:id="rId70" xr:uid="{00000000-0004-0000-0100-000045000000}"/>
    <hyperlink ref="F472" r:id="rId71" xr:uid="{00000000-0004-0000-0100-000046000000}"/>
    <hyperlink ref="F474" r:id="rId72" xr:uid="{00000000-0004-0000-0100-000047000000}"/>
    <hyperlink ref="F484" r:id="rId73" xr:uid="{00000000-0004-0000-0100-000048000000}"/>
    <hyperlink ref="F486" r:id="rId74" xr:uid="{00000000-0004-0000-0100-000049000000}"/>
    <hyperlink ref="F498" r:id="rId75" xr:uid="{00000000-0004-0000-0100-00004A000000}"/>
    <hyperlink ref="F503" r:id="rId76" xr:uid="{00000000-0004-0000-0100-00004B000000}"/>
    <hyperlink ref="F508" r:id="rId77" xr:uid="{00000000-0004-0000-0100-00004C000000}"/>
    <hyperlink ref="F510" r:id="rId78" xr:uid="{00000000-0004-0000-0100-00004D000000}"/>
    <hyperlink ref="F514" r:id="rId79" xr:uid="{00000000-0004-0000-0100-00004E000000}"/>
    <hyperlink ref="F517" r:id="rId80" xr:uid="{00000000-0004-0000-0100-00004F000000}"/>
    <hyperlink ref="F521" r:id="rId81" xr:uid="{00000000-0004-0000-0100-000050000000}"/>
    <hyperlink ref="F524" r:id="rId82" xr:uid="{00000000-0004-0000-0100-000051000000}"/>
    <hyperlink ref="F530" r:id="rId83" xr:uid="{00000000-0004-0000-0100-000052000000}"/>
    <hyperlink ref="F533" r:id="rId84" xr:uid="{00000000-0004-0000-0100-000053000000}"/>
    <hyperlink ref="F536" r:id="rId85" xr:uid="{00000000-0004-0000-0100-000054000000}"/>
    <hyperlink ref="F539" r:id="rId86" xr:uid="{00000000-0004-0000-0100-00005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3"/>
      <c r="M2" s="243"/>
      <c r="N2" s="243"/>
      <c r="O2" s="243"/>
      <c r="P2" s="243"/>
      <c r="Q2" s="243"/>
      <c r="R2" s="243"/>
      <c r="S2" s="243"/>
      <c r="T2" s="243"/>
      <c r="U2" s="243"/>
      <c r="V2" s="243"/>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6" t="str">
        <f>'Rekapitulace stavby'!K6</f>
        <v>Dochlazení administrativních prostor ČNB - DP04 = KR1.5</v>
      </c>
      <c r="F7" s="287"/>
      <c r="G7" s="287"/>
      <c r="H7" s="287"/>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8" t="s">
        <v>817</v>
      </c>
      <c r="F9" s="289"/>
      <c r="G9" s="289"/>
      <c r="H9" s="289"/>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90" t="str">
        <f>'Rekapitulace stavby'!E14</f>
        <v>Vyplň údaj</v>
      </c>
      <c r="F18" s="291"/>
      <c r="G18" s="291"/>
      <c r="H18" s="291"/>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818</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92" t="s">
        <v>105</v>
      </c>
      <c r="F27" s="292"/>
      <c r="G27" s="292"/>
      <c r="H27" s="292"/>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4" t="str">
        <f>E7</f>
        <v>Dochlazení administrativních prostor ČNB - DP04 = KR1.5</v>
      </c>
      <c r="F48" s="285"/>
      <c r="G48" s="285"/>
      <c r="H48" s="285"/>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7" t="str">
        <f>E9</f>
        <v>D1.4.1 - Zdravotně technické instalace - DP04</v>
      </c>
      <c r="F50" s="283"/>
      <c r="G50" s="283"/>
      <c r="H50" s="28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J87</f>
        <v>0</v>
      </c>
      <c r="K60" s="135"/>
      <c r="L60" s="139"/>
    </row>
    <row r="61" spans="1:47" s="10" customFormat="1" ht="19.899999999999999" customHeight="1">
      <c r="B61" s="140"/>
      <c r="C61" s="141"/>
      <c r="D61" s="142" t="s">
        <v>819</v>
      </c>
      <c r="E61" s="143"/>
      <c r="F61" s="143"/>
      <c r="G61" s="143"/>
      <c r="H61" s="143"/>
      <c r="I61" s="143"/>
      <c r="J61" s="144">
        <f>J88</f>
        <v>0</v>
      </c>
      <c r="K61" s="141"/>
      <c r="L61" s="145"/>
    </row>
    <row r="62" spans="1:47" s="10" customFormat="1" ht="19.899999999999999" customHeight="1">
      <c r="B62" s="140"/>
      <c r="C62" s="141"/>
      <c r="D62" s="142" t="s">
        <v>820</v>
      </c>
      <c r="E62" s="143"/>
      <c r="F62" s="143"/>
      <c r="G62" s="143"/>
      <c r="H62" s="143"/>
      <c r="I62" s="143"/>
      <c r="J62" s="144">
        <f>J98</f>
        <v>0</v>
      </c>
      <c r="K62" s="141"/>
      <c r="L62" s="145"/>
    </row>
    <row r="63" spans="1:47" s="9" customFormat="1" ht="24.95" customHeight="1">
      <c r="B63" s="134"/>
      <c r="C63" s="135"/>
      <c r="D63" s="136" t="s">
        <v>821</v>
      </c>
      <c r="E63" s="137"/>
      <c r="F63" s="137"/>
      <c r="G63" s="137"/>
      <c r="H63" s="137"/>
      <c r="I63" s="137"/>
      <c r="J63" s="138">
        <f>J118</f>
        <v>0</v>
      </c>
      <c r="K63" s="135"/>
      <c r="L63" s="139"/>
    </row>
    <row r="64" spans="1:47" s="9" customFormat="1" ht="24.95" customHeight="1">
      <c r="B64" s="134"/>
      <c r="C64" s="135"/>
      <c r="D64" s="136" t="s">
        <v>122</v>
      </c>
      <c r="E64" s="137"/>
      <c r="F64" s="137"/>
      <c r="G64" s="137"/>
      <c r="H64" s="137"/>
      <c r="I64" s="137"/>
      <c r="J64" s="138">
        <f>J121</f>
        <v>0</v>
      </c>
      <c r="K64" s="135"/>
      <c r="L64" s="139"/>
    </row>
    <row r="65" spans="1:31" s="10" customFormat="1" ht="19.899999999999999" customHeight="1">
      <c r="B65" s="140"/>
      <c r="C65" s="141"/>
      <c r="D65" s="142" t="s">
        <v>123</v>
      </c>
      <c r="E65" s="143"/>
      <c r="F65" s="143"/>
      <c r="G65" s="143"/>
      <c r="H65" s="143"/>
      <c r="I65" s="143"/>
      <c r="J65" s="144">
        <f>J122</f>
        <v>0</v>
      </c>
      <c r="K65" s="141"/>
      <c r="L65" s="145"/>
    </row>
    <row r="66" spans="1:31" s="10" customFormat="1" ht="19.899999999999999" customHeight="1">
      <c r="B66" s="140"/>
      <c r="C66" s="141"/>
      <c r="D66" s="142" t="s">
        <v>125</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128</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84" t="str">
        <f>E7</f>
        <v>Dochlazení administrativních prostor ČNB - DP04 = KR1.5</v>
      </c>
      <c r="F76" s="285"/>
      <c r="G76" s="285"/>
      <c r="H76" s="285"/>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67" t="str">
        <f>E9</f>
        <v>D1.4.1 - Zdravotně technické instalace - DP04</v>
      </c>
      <c r="F78" s="283"/>
      <c r="G78" s="283"/>
      <c r="H78" s="283"/>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129</v>
      </c>
      <c r="D85" s="149" t="s">
        <v>60</v>
      </c>
      <c r="E85" s="149" t="s">
        <v>56</v>
      </c>
      <c r="F85" s="149" t="s">
        <v>57</v>
      </c>
      <c r="G85" s="149" t="s">
        <v>130</v>
      </c>
      <c r="H85" s="149" t="s">
        <v>131</v>
      </c>
      <c r="I85" s="149" t="s">
        <v>132</v>
      </c>
      <c r="J85" s="149" t="s">
        <v>108</v>
      </c>
      <c r="K85" s="150" t="s">
        <v>133</v>
      </c>
      <c r="L85" s="151"/>
      <c r="M85" s="68" t="s">
        <v>18</v>
      </c>
      <c r="N85" s="69" t="s">
        <v>45</v>
      </c>
      <c r="O85" s="69" t="s">
        <v>134</v>
      </c>
      <c r="P85" s="69" t="s">
        <v>135</v>
      </c>
      <c r="Q85" s="69" t="s">
        <v>136</v>
      </c>
      <c r="R85" s="69" t="s">
        <v>137</v>
      </c>
      <c r="S85" s="69" t="s">
        <v>138</v>
      </c>
      <c r="T85" s="70" t="s">
        <v>139</v>
      </c>
      <c r="U85" s="146"/>
      <c r="V85" s="146"/>
      <c r="W85" s="146"/>
      <c r="X85" s="146"/>
      <c r="Y85" s="146"/>
      <c r="Z85" s="146"/>
      <c r="AA85" s="146"/>
      <c r="AB85" s="146"/>
      <c r="AC85" s="146"/>
      <c r="AD85" s="146"/>
      <c r="AE85" s="146"/>
    </row>
    <row r="86" spans="1:65" s="2" customFormat="1" ht="22.9" customHeight="1">
      <c r="A86" s="34"/>
      <c r="B86" s="35"/>
      <c r="C86" s="75" t="s">
        <v>140</v>
      </c>
      <c r="D86" s="36"/>
      <c r="E86" s="36"/>
      <c r="F86" s="36"/>
      <c r="G86" s="36"/>
      <c r="H86" s="36"/>
      <c r="I86" s="36"/>
      <c r="J86" s="152">
        <f>BK86</f>
        <v>0</v>
      </c>
      <c r="K86" s="36"/>
      <c r="L86" s="39"/>
      <c r="M86" s="71"/>
      <c r="N86" s="153"/>
      <c r="O86" s="72"/>
      <c r="P86" s="154">
        <f>P87+P118+P121</f>
        <v>0</v>
      </c>
      <c r="Q86" s="72"/>
      <c r="R86" s="154">
        <f>R87+R118+R121</f>
        <v>0.25449000000000005</v>
      </c>
      <c r="S86" s="72"/>
      <c r="T86" s="155">
        <f>T87+T118+T121</f>
        <v>0</v>
      </c>
      <c r="U86" s="34"/>
      <c r="V86" s="34"/>
      <c r="W86" s="34"/>
      <c r="X86" s="34"/>
      <c r="Y86" s="34"/>
      <c r="Z86" s="34"/>
      <c r="AA86" s="34"/>
      <c r="AB86" s="34"/>
      <c r="AC86" s="34"/>
      <c r="AD86" s="34"/>
      <c r="AE86" s="34"/>
      <c r="AT86" s="17" t="s">
        <v>74</v>
      </c>
      <c r="AU86" s="17" t="s">
        <v>109</v>
      </c>
      <c r="BK86" s="156">
        <f>BK87+BK118+BK121</f>
        <v>0</v>
      </c>
    </row>
    <row r="87" spans="1:65" s="12" customFormat="1" ht="25.9" customHeight="1">
      <c r="B87" s="157"/>
      <c r="C87" s="158"/>
      <c r="D87" s="159" t="s">
        <v>74</v>
      </c>
      <c r="E87" s="160" t="s">
        <v>459</v>
      </c>
      <c r="F87" s="160" t="s">
        <v>460</v>
      </c>
      <c r="G87" s="158"/>
      <c r="H87" s="158"/>
      <c r="I87" s="161"/>
      <c r="J87" s="162">
        <f>BK87</f>
        <v>0</v>
      </c>
      <c r="K87" s="158"/>
      <c r="L87" s="163"/>
      <c r="M87" s="164"/>
      <c r="N87" s="165"/>
      <c r="O87" s="165"/>
      <c r="P87" s="166">
        <f>P88+P98</f>
        <v>0</v>
      </c>
      <c r="Q87" s="165"/>
      <c r="R87" s="166">
        <f>R88+R98</f>
        <v>0.25449000000000005</v>
      </c>
      <c r="S87" s="165"/>
      <c r="T87" s="167">
        <f>T88+T98</f>
        <v>0</v>
      </c>
      <c r="AR87" s="168" t="s">
        <v>85</v>
      </c>
      <c r="AT87" s="169" t="s">
        <v>74</v>
      </c>
      <c r="AU87" s="169" t="s">
        <v>75</v>
      </c>
      <c r="AY87" s="168" t="s">
        <v>143</v>
      </c>
      <c r="BK87" s="170">
        <f>BK88+BK98</f>
        <v>0</v>
      </c>
    </row>
    <row r="88" spans="1:65" s="12" customFormat="1" ht="22.9" customHeight="1">
      <c r="B88" s="157"/>
      <c r="C88" s="158"/>
      <c r="D88" s="159" t="s">
        <v>74</v>
      </c>
      <c r="E88" s="171" t="s">
        <v>822</v>
      </c>
      <c r="F88" s="171" t="s">
        <v>823</v>
      </c>
      <c r="G88" s="158"/>
      <c r="H88" s="158"/>
      <c r="I88" s="161"/>
      <c r="J88" s="172">
        <f>BK88</f>
        <v>0</v>
      </c>
      <c r="K88" s="158"/>
      <c r="L88" s="163"/>
      <c r="M88" s="164"/>
      <c r="N88" s="165"/>
      <c r="O88" s="165"/>
      <c r="P88" s="166">
        <f>SUM(P89:P97)</f>
        <v>0</v>
      </c>
      <c r="Q88" s="165"/>
      <c r="R88" s="166">
        <f>SUM(R89:R97)</f>
        <v>1.9499999999999999E-3</v>
      </c>
      <c r="S88" s="165"/>
      <c r="T88" s="167">
        <f>SUM(T89:T97)</f>
        <v>0</v>
      </c>
      <c r="AR88" s="168" t="s">
        <v>85</v>
      </c>
      <c r="AT88" s="169" t="s">
        <v>74</v>
      </c>
      <c r="AU88" s="169" t="s">
        <v>83</v>
      </c>
      <c r="AY88" s="168" t="s">
        <v>143</v>
      </c>
      <c r="BK88" s="170">
        <f>SUM(BK89:BK97)</f>
        <v>0</v>
      </c>
    </row>
    <row r="89" spans="1:65" s="2" customFormat="1" ht="24.2" customHeight="1">
      <c r="A89" s="34"/>
      <c r="B89" s="35"/>
      <c r="C89" s="173" t="s">
        <v>83</v>
      </c>
      <c r="D89" s="173" t="s">
        <v>146</v>
      </c>
      <c r="E89" s="174" t="s">
        <v>824</v>
      </c>
      <c r="F89" s="175" t="s">
        <v>825</v>
      </c>
      <c r="G89" s="176" t="s">
        <v>169</v>
      </c>
      <c r="H89" s="177">
        <v>13</v>
      </c>
      <c r="I89" s="178"/>
      <c r="J89" s="177">
        <f>ROUND((ROUND(I89,2))*(ROUND(H89,2)),2)</f>
        <v>0</v>
      </c>
      <c r="K89" s="175" t="s">
        <v>150</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294</v>
      </c>
      <c r="AT89" s="183" t="s">
        <v>146</v>
      </c>
      <c r="AU89" s="183" t="s">
        <v>85</v>
      </c>
      <c r="AY89" s="17" t="s">
        <v>143</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294</v>
      </c>
      <c r="BM89" s="183" t="s">
        <v>826</v>
      </c>
    </row>
    <row r="90" spans="1:65" s="2" customFormat="1">
      <c r="A90" s="34"/>
      <c r="B90" s="35"/>
      <c r="C90" s="36"/>
      <c r="D90" s="185" t="s">
        <v>153</v>
      </c>
      <c r="E90" s="36"/>
      <c r="F90" s="186" t="s">
        <v>827</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153</v>
      </c>
      <c r="AU90" s="17" t="s">
        <v>85</v>
      </c>
    </row>
    <row r="91" spans="1:65" s="2" customFormat="1" ht="24.2" customHeight="1">
      <c r="A91" s="34"/>
      <c r="B91" s="35"/>
      <c r="C91" s="173" t="s">
        <v>85</v>
      </c>
      <c r="D91" s="173" t="s">
        <v>146</v>
      </c>
      <c r="E91" s="174" t="s">
        <v>828</v>
      </c>
      <c r="F91" s="175" t="s">
        <v>829</v>
      </c>
      <c r="G91" s="176" t="s">
        <v>169</v>
      </c>
      <c r="H91" s="177">
        <v>13</v>
      </c>
      <c r="I91" s="178"/>
      <c r="J91" s="177">
        <f>ROUND((ROUND(I91,2))*(ROUND(H91,2)),2)</f>
        <v>0</v>
      </c>
      <c r="K91" s="175" t="s">
        <v>150</v>
      </c>
      <c r="L91" s="39"/>
      <c r="M91" s="179" t="s">
        <v>18</v>
      </c>
      <c r="N91" s="180" t="s">
        <v>46</v>
      </c>
      <c r="O91" s="64"/>
      <c r="P91" s="181">
        <f>O91*H91</f>
        <v>0</v>
      </c>
      <c r="Q91" s="181">
        <v>6.0000000000000002E-5</v>
      </c>
      <c r="R91" s="181">
        <f>Q91*H91</f>
        <v>7.7999999999999999E-4</v>
      </c>
      <c r="S91" s="181">
        <v>0</v>
      </c>
      <c r="T91" s="182">
        <f>S91*H91</f>
        <v>0</v>
      </c>
      <c r="U91" s="34"/>
      <c r="V91" s="34"/>
      <c r="W91" s="34"/>
      <c r="X91" s="34"/>
      <c r="Y91" s="34"/>
      <c r="Z91" s="34"/>
      <c r="AA91" s="34"/>
      <c r="AB91" s="34"/>
      <c r="AC91" s="34"/>
      <c r="AD91" s="34"/>
      <c r="AE91" s="34"/>
      <c r="AR91" s="183" t="s">
        <v>294</v>
      </c>
      <c r="AT91" s="183" t="s">
        <v>146</v>
      </c>
      <c r="AU91" s="183" t="s">
        <v>85</v>
      </c>
      <c r="AY91" s="17" t="s">
        <v>143</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294</v>
      </c>
      <c r="BM91" s="183" t="s">
        <v>830</v>
      </c>
    </row>
    <row r="92" spans="1:65" s="2" customFormat="1">
      <c r="A92" s="34"/>
      <c r="B92" s="35"/>
      <c r="C92" s="36"/>
      <c r="D92" s="185" t="s">
        <v>153</v>
      </c>
      <c r="E92" s="36"/>
      <c r="F92" s="186" t="s">
        <v>831</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153</v>
      </c>
      <c r="AU92" s="17" t="s">
        <v>85</v>
      </c>
    </row>
    <row r="93" spans="1:65" s="2" customFormat="1" ht="16.5" customHeight="1">
      <c r="A93" s="34"/>
      <c r="B93" s="35"/>
      <c r="C93" s="190" t="s">
        <v>144</v>
      </c>
      <c r="D93" s="190" t="s">
        <v>155</v>
      </c>
      <c r="E93" s="191" t="s">
        <v>832</v>
      </c>
      <c r="F93" s="192" t="s">
        <v>833</v>
      </c>
      <c r="G93" s="193" t="s">
        <v>169</v>
      </c>
      <c r="H93" s="194">
        <v>13</v>
      </c>
      <c r="I93" s="195"/>
      <c r="J93" s="194">
        <f>ROUND((ROUND(I93,2))*(ROUND(H93,2)),2)</f>
        <v>0</v>
      </c>
      <c r="K93" s="192" t="s">
        <v>150</v>
      </c>
      <c r="L93" s="196"/>
      <c r="M93" s="197" t="s">
        <v>18</v>
      </c>
      <c r="N93" s="198" t="s">
        <v>46</v>
      </c>
      <c r="O93" s="64"/>
      <c r="P93" s="181">
        <f>O93*H93</f>
        <v>0</v>
      </c>
      <c r="Q93" s="181">
        <v>9.0000000000000006E-5</v>
      </c>
      <c r="R93" s="181">
        <f>Q93*H93</f>
        <v>1.17E-3</v>
      </c>
      <c r="S93" s="181">
        <v>0</v>
      </c>
      <c r="T93" s="182">
        <f>S93*H93</f>
        <v>0</v>
      </c>
      <c r="U93" s="34"/>
      <c r="V93" s="34"/>
      <c r="W93" s="34"/>
      <c r="X93" s="34"/>
      <c r="Y93" s="34"/>
      <c r="Z93" s="34"/>
      <c r="AA93" s="34"/>
      <c r="AB93" s="34"/>
      <c r="AC93" s="34"/>
      <c r="AD93" s="34"/>
      <c r="AE93" s="34"/>
      <c r="AR93" s="183" t="s">
        <v>404</v>
      </c>
      <c r="AT93" s="183" t="s">
        <v>155</v>
      </c>
      <c r="AU93" s="183" t="s">
        <v>85</v>
      </c>
      <c r="AY93" s="17" t="s">
        <v>143</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294</v>
      </c>
      <c r="BM93" s="183" t="s">
        <v>834</v>
      </c>
    </row>
    <row r="94" spans="1:65" s="2" customFormat="1" ht="49.15" customHeight="1">
      <c r="A94" s="34"/>
      <c r="B94" s="35"/>
      <c r="C94" s="173" t="s">
        <v>151</v>
      </c>
      <c r="D94" s="173" t="s">
        <v>146</v>
      </c>
      <c r="E94" s="174" t="s">
        <v>835</v>
      </c>
      <c r="F94" s="175" t="s">
        <v>836</v>
      </c>
      <c r="G94" s="176" t="s">
        <v>149</v>
      </c>
      <c r="H94" s="177">
        <v>0</v>
      </c>
      <c r="I94" s="178"/>
      <c r="J94" s="177">
        <f>ROUND((ROUND(I94,2))*(ROUND(H94,2)),2)</f>
        <v>0</v>
      </c>
      <c r="K94" s="175" t="s">
        <v>150</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294</v>
      </c>
      <c r="AT94" s="183" t="s">
        <v>146</v>
      </c>
      <c r="AU94" s="183" t="s">
        <v>85</v>
      </c>
      <c r="AY94" s="17" t="s">
        <v>143</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294</v>
      </c>
      <c r="BM94" s="183" t="s">
        <v>837</v>
      </c>
    </row>
    <row r="95" spans="1:65" s="2" customFormat="1">
      <c r="A95" s="34"/>
      <c r="B95" s="35"/>
      <c r="C95" s="36"/>
      <c r="D95" s="185" t="s">
        <v>153</v>
      </c>
      <c r="E95" s="36"/>
      <c r="F95" s="186" t="s">
        <v>838</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153</v>
      </c>
      <c r="AU95" s="17" t="s">
        <v>85</v>
      </c>
    </row>
    <row r="96" spans="1:65" s="2" customFormat="1" ht="49.15" customHeight="1">
      <c r="A96" s="34"/>
      <c r="B96" s="35"/>
      <c r="C96" s="173" t="s">
        <v>183</v>
      </c>
      <c r="D96" s="173" t="s">
        <v>146</v>
      </c>
      <c r="E96" s="174" t="s">
        <v>839</v>
      </c>
      <c r="F96" s="175" t="s">
        <v>840</v>
      </c>
      <c r="G96" s="176" t="s">
        <v>149</v>
      </c>
      <c r="H96" s="177">
        <v>0</v>
      </c>
      <c r="I96" s="178"/>
      <c r="J96" s="177">
        <f>ROUND((ROUND(I96,2))*(ROUND(H96,2)),2)</f>
        <v>0</v>
      </c>
      <c r="K96" s="175" t="s">
        <v>150</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294</v>
      </c>
      <c r="AT96" s="183" t="s">
        <v>146</v>
      </c>
      <c r="AU96" s="183" t="s">
        <v>85</v>
      </c>
      <c r="AY96" s="17" t="s">
        <v>143</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294</v>
      </c>
      <c r="BM96" s="183" t="s">
        <v>841</v>
      </c>
    </row>
    <row r="97" spans="1:65" s="2" customFormat="1">
      <c r="A97" s="34"/>
      <c r="B97" s="35"/>
      <c r="C97" s="36"/>
      <c r="D97" s="185" t="s">
        <v>153</v>
      </c>
      <c r="E97" s="36"/>
      <c r="F97" s="186" t="s">
        <v>842</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153</v>
      </c>
      <c r="AU97" s="17" t="s">
        <v>85</v>
      </c>
    </row>
    <row r="98" spans="1:65" s="12" customFormat="1" ht="22.9" customHeight="1">
      <c r="B98" s="157"/>
      <c r="C98" s="158"/>
      <c r="D98" s="159" t="s">
        <v>74</v>
      </c>
      <c r="E98" s="171" t="s">
        <v>843</v>
      </c>
      <c r="F98" s="171" t="s">
        <v>844</v>
      </c>
      <c r="G98" s="158"/>
      <c r="H98" s="158"/>
      <c r="I98" s="161"/>
      <c r="J98" s="172">
        <f>BK98</f>
        <v>0</v>
      </c>
      <c r="K98" s="158"/>
      <c r="L98" s="163"/>
      <c r="M98" s="164"/>
      <c r="N98" s="165"/>
      <c r="O98" s="165"/>
      <c r="P98" s="166">
        <f>SUM(P99:P117)</f>
        <v>0</v>
      </c>
      <c r="Q98" s="165"/>
      <c r="R98" s="166">
        <f>SUM(R99:R117)</f>
        <v>0.25254000000000004</v>
      </c>
      <c r="S98" s="165"/>
      <c r="T98" s="167">
        <f>SUM(T99:T117)</f>
        <v>0</v>
      </c>
      <c r="AR98" s="168" t="s">
        <v>85</v>
      </c>
      <c r="AT98" s="169" t="s">
        <v>74</v>
      </c>
      <c r="AU98" s="169" t="s">
        <v>83</v>
      </c>
      <c r="AY98" s="168" t="s">
        <v>143</v>
      </c>
      <c r="BK98" s="170">
        <f>SUM(BK99:BK117)</f>
        <v>0</v>
      </c>
    </row>
    <row r="99" spans="1:65" s="2" customFormat="1" ht="24.2" customHeight="1">
      <c r="A99" s="34"/>
      <c r="B99" s="35"/>
      <c r="C99" s="173" t="s">
        <v>191</v>
      </c>
      <c r="D99" s="173" t="s">
        <v>146</v>
      </c>
      <c r="E99" s="174" t="s">
        <v>845</v>
      </c>
      <c r="F99" s="175" t="s">
        <v>846</v>
      </c>
      <c r="G99" s="176" t="s">
        <v>169</v>
      </c>
      <c r="H99" s="177">
        <v>3</v>
      </c>
      <c r="I99" s="178"/>
      <c r="J99" s="177">
        <f>ROUND((ROUND(I99,2))*(ROUND(H99,2)),2)</f>
        <v>0</v>
      </c>
      <c r="K99" s="175" t="s">
        <v>790</v>
      </c>
      <c r="L99" s="39"/>
      <c r="M99" s="179" t="s">
        <v>18</v>
      </c>
      <c r="N99" s="180" t="s">
        <v>46</v>
      </c>
      <c r="O99" s="64"/>
      <c r="P99" s="181">
        <f>O99*H99</f>
        <v>0</v>
      </c>
      <c r="Q99" s="181">
        <v>1.6800000000000001E-3</v>
      </c>
      <c r="R99" s="181">
        <f>Q99*H99</f>
        <v>5.0400000000000002E-3</v>
      </c>
      <c r="S99" s="181">
        <v>0</v>
      </c>
      <c r="T99" s="182">
        <f>S99*H99</f>
        <v>0</v>
      </c>
      <c r="U99" s="34"/>
      <c r="V99" s="34"/>
      <c r="W99" s="34"/>
      <c r="X99" s="34"/>
      <c r="Y99" s="34"/>
      <c r="Z99" s="34"/>
      <c r="AA99" s="34"/>
      <c r="AB99" s="34"/>
      <c r="AC99" s="34"/>
      <c r="AD99" s="34"/>
      <c r="AE99" s="34"/>
      <c r="AR99" s="183" t="s">
        <v>294</v>
      </c>
      <c r="AT99" s="183" t="s">
        <v>146</v>
      </c>
      <c r="AU99" s="183" t="s">
        <v>85</v>
      </c>
      <c r="AY99" s="17" t="s">
        <v>143</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294</v>
      </c>
      <c r="BM99" s="183" t="s">
        <v>847</v>
      </c>
    </row>
    <row r="100" spans="1:65" s="2" customFormat="1" ht="24.2" customHeight="1">
      <c r="A100" s="34"/>
      <c r="B100" s="35"/>
      <c r="C100" s="173" t="s">
        <v>203</v>
      </c>
      <c r="D100" s="173" t="s">
        <v>146</v>
      </c>
      <c r="E100" s="174" t="s">
        <v>848</v>
      </c>
      <c r="F100" s="175" t="s">
        <v>849</v>
      </c>
      <c r="G100" s="176" t="s">
        <v>169</v>
      </c>
      <c r="H100" s="177">
        <v>3</v>
      </c>
      <c r="I100" s="178"/>
      <c r="J100" s="177">
        <f>ROUND((ROUND(I100,2))*(ROUND(H100,2)),2)</f>
        <v>0</v>
      </c>
      <c r="K100" s="175" t="s">
        <v>150</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294</v>
      </c>
      <c r="AT100" s="183" t="s">
        <v>146</v>
      </c>
      <c r="AU100" s="183" t="s">
        <v>85</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294</v>
      </c>
      <c r="BM100" s="183" t="s">
        <v>850</v>
      </c>
    </row>
    <row r="101" spans="1:65" s="2" customFormat="1">
      <c r="A101" s="34"/>
      <c r="B101" s="35"/>
      <c r="C101" s="36"/>
      <c r="D101" s="185" t="s">
        <v>153</v>
      </c>
      <c r="E101" s="36"/>
      <c r="F101" s="186" t="s">
        <v>851</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85</v>
      </c>
    </row>
    <row r="102" spans="1:65" s="2" customFormat="1" ht="33" customHeight="1">
      <c r="A102" s="34"/>
      <c r="B102" s="35"/>
      <c r="C102" s="173" t="s">
        <v>158</v>
      </c>
      <c r="D102" s="173" t="s">
        <v>146</v>
      </c>
      <c r="E102" s="174" t="s">
        <v>852</v>
      </c>
      <c r="F102" s="175" t="s">
        <v>853</v>
      </c>
      <c r="G102" s="176" t="s">
        <v>374</v>
      </c>
      <c r="H102" s="177">
        <v>90</v>
      </c>
      <c r="I102" s="178"/>
      <c r="J102" s="177">
        <f>ROUND((ROUND(I102,2))*(ROUND(H102,2)),2)</f>
        <v>0</v>
      </c>
      <c r="K102" s="175" t="s">
        <v>150</v>
      </c>
      <c r="L102" s="39"/>
      <c r="M102" s="179" t="s">
        <v>18</v>
      </c>
      <c r="N102" s="180" t="s">
        <v>46</v>
      </c>
      <c r="O102" s="64"/>
      <c r="P102" s="181">
        <f>O102*H102</f>
        <v>0</v>
      </c>
      <c r="Q102" s="181">
        <v>5.9999999999999995E-4</v>
      </c>
      <c r="R102" s="181">
        <f>Q102*H102</f>
        <v>5.3999999999999992E-2</v>
      </c>
      <c r="S102" s="181">
        <v>0</v>
      </c>
      <c r="T102" s="182">
        <f>S102*H102</f>
        <v>0</v>
      </c>
      <c r="U102" s="34"/>
      <c r="V102" s="34"/>
      <c r="W102" s="34"/>
      <c r="X102" s="34"/>
      <c r="Y102" s="34"/>
      <c r="Z102" s="34"/>
      <c r="AA102" s="34"/>
      <c r="AB102" s="34"/>
      <c r="AC102" s="34"/>
      <c r="AD102" s="34"/>
      <c r="AE102" s="34"/>
      <c r="AR102" s="183" t="s">
        <v>294</v>
      </c>
      <c r="AT102" s="183" t="s">
        <v>146</v>
      </c>
      <c r="AU102" s="183" t="s">
        <v>85</v>
      </c>
      <c r="AY102" s="17" t="s">
        <v>143</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294</v>
      </c>
      <c r="BM102" s="183" t="s">
        <v>854</v>
      </c>
    </row>
    <row r="103" spans="1:65" s="2" customFormat="1">
      <c r="A103" s="34"/>
      <c r="B103" s="35"/>
      <c r="C103" s="36"/>
      <c r="D103" s="185" t="s">
        <v>153</v>
      </c>
      <c r="E103" s="36"/>
      <c r="F103" s="186" t="s">
        <v>855</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153</v>
      </c>
      <c r="AU103" s="17" t="s">
        <v>85</v>
      </c>
    </row>
    <row r="104" spans="1:65" s="2" customFormat="1" ht="19.5">
      <c r="A104" s="34"/>
      <c r="B104" s="35"/>
      <c r="C104" s="36"/>
      <c r="D104" s="201" t="s">
        <v>560</v>
      </c>
      <c r="E104" s="36"/>
      <c r="F104" s="233" t="s">
        <v>856</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560</v>
      </c>
      <c r="AU104" s="17" t="s">
        <v>85</v>
      </c>
    </row>
    <row r="105" spans="1:65" s="2" customFormat="1" ht="33" customHeight="1">
      <c r="A105" s="34"/>
      <c r="B105" s="35"/>
      <c r="C105" s="173" t="s">
        <v>231</v>
      </c>
      <c r="D105" s="173" t="s">
        <v>146</v>
      </c>
      <c r="E105" s="174" t="s">
        <v>857</v>
      </c>
      <c r="F105" s="175" t="s">
        <v>858</v>
      </c>
      <c r="G105" s="176" t="s">
        <v>374</v>
      </c>
      <c r="H105" s="177">
        <v>90</v>
      </c>
      <c r="I105" s="178"/>
      <c r="J105" s="177">
        <f>ROUND((ROUND(I105,2))*(ROUND(H105,2)),2)</f>
        <v>0</v>
      </c>
      <c r="K105" s="175" t="s">
        <v>150</v>
      </c>
      <c r="L105" s="39"/>
      <c r="M105" s="179" t="s">
        <v>18</v>
      </c>
      <c r="N105" s="180" t="s">
        <v>46</v>
      </c>
      <c r="O105" s="64"/>
      <c r="P105" s="181">
        <f>O105*H105</f>
        <v>0</v>
      </c>
      <c r="Q105" s="181">
        <v>1.33E-3</v>
      </c>
      <c r="R105" s="181">
        <f>Q105*H105</f>
        <v>0.1197</v>
      </c>
      <c r="S105" s="181">
        <v>0</v>
      </c>
      <c r="T105" s="182">
        <f>S105*H105</f>
        <v>0</v>
      </c>
      <c r="U105" s="34"/>
      <c r="V105" s="34"/>
      <c r="W105" s="34"/>
      <c r="X105" s="34"/>
      <c r="Y105" s="34"/>
      <c r="Z105" s="34"/>
      <c r="AA105" s="34"/>
      <c r="AB105" s="34"/>
      <c r="AC105" s="34"/>
      <c r="AD105" s="34"/>
      <c r="AE105" s="34"/>
      <c r="AR105" s="183" t="s">
        <v>294</v>
      </c>
      <c r="AT105" s="183" t="s">
        <v>146</v>
      </c>
      <c r="AU105" s="183" t="s">
        <v>85</v>
      </c>
      <c r="AY105" s="17" t="s">
        <v>143</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294</v>
      </c>
      <c r="BM105" s="183" t="s">
        <v>859</v>
      </c>
    </row>
    <row r="106" spans="1:65" s="2" customFormat="1">
      <c r="A106" s="34"/>
      <c r="B106" s="35"/>
      <c r="C106" s="36"/>
      <c r="D106" s="185" t="s">
        <v>153</v>
      </c>
      <c r="E106" s="36"/>
      <c r="F106" s="186" t="s">
        <v>860</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153</v>
      </c>
      <c r="AU106" s="17" t="s">
        <v>85</v>
      </c>
    </row>
    <row r="107" spans="1:65" s="2" customFormat="1" ht="19.5">
      <c r="A107" s="34"/>
      <c r="B107" s="35"/>
      <c r="C107" s="36"/>
      <c r="D107" s="201" t="s">
        <v>560</v>
      </c>
      <c r="E107" s="36"/>
      <c r="F107" s="233" t="s">
        <v>856</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560</v>
      </c>
      <c r="AU107" s="17" t="s">
        <v>85</v>
      </c>
    </row>
    <row r="108" spans="1:65" s="2" customFormat="1" ht="24.2" customHeight="1">
      <c r="A108" s="34"/>
      <c r="B108" s="35"/>
      <c r="C108" s="173" t="s">
        <v>237</v>
      </c>
      <c r="D108" s="173" t="s">
        <v>146</v>
      </c>
      <c r="E108" s="174" t="s">
        <v>861</v>
      </c>
      <c r="F108" s="175" t="s">
        <v>862</v>
      </c>
      <c r="G108" s="176" t="s">
        <v>169</v>
      </c>
      <c r="H108" s="177">
        <v>3</v>
      </c>
      <c r="I108" s="178"/>
      <c r="J108" s="177">
        <f>ROUND((ROUND(I108,2))*(ROUND(H108,2)),2)</f>
        <v>0</v>
      </c>
      <c r="K108" s="175" t="s">
        <v>150</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294</v>
      </c>
      <c r="AT108" s="183" t="s">
        <v>146</v>
      </c>
      <c r="AU108" s="183" t="s">
        <v>85</v>
      </c>
      <c r="AY108" s="17" t="s">
        <v>143</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294</v>
      </c>
      <c r="BM108" s="183" t="s">
        <v>863</v>
      </c>
    </row>
    <row r="109" spans="1:65" s="2" customFormat="1">
      <c r="A109" s="34"/>
      <c r="B109" s="35"/>
      <c r="C109" s="36"/>
      <c r="D109" s="185" t="s">
        <v>153</v>
      </c>
      <c r="E109" s="36"/>
      <c r="F109" s="186" t="s">
        <v>864</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153</v>
      </c>
      <c r="AU109" s="17" t="s">
        <v>85</v>
      </c>
    </row>
    <row r="110" spans="1:65" s="2" customFormat="1" ht="37.9" customHeight="1">
      <c r="A110" s="34"/>
      <c r="B110" s="35"/>
      <c r="C110" s="173" t="s">
        <v>249</v>
      </c>
      <c r="D110" s="173" t="s">
        <v>146</v>
      </c>
      <c r="E110" s="174" t="s">
        <v>865</v>
      </c>
      <c r="F110" s="175" t="s">
        <v>866</v>
      </c>
      <c r="G110" s="176" t="s">
        <v>374</v>
      </c>
      <c r="H110" s="177">
        <v>180</v>
      </c>
      <c r="I110" s="178"/>
      <c r="J110" s="177">
        <f>ROUND((ROUND(I110,2))*(ROUND(H110,2)),2)</f>
        <v>0</v>
      </c>
      <c r="K110" s="175" t="s">
        <v>150</v>
      </c>
      <c r="L110" s="39"/>
      <c r="M110" s="179" t="s">
        <v>18</v>
      </c>
      <c r="N110" s="180" t="s">
        <v>46</v>
      </c>
      <c r="O110" s="64"/>
      <c r="P110" s="181">
        <f>O110*H110</f>
        <v>0</v>
      </c>
      <c r="Q110" s="181">
        <v>4.0000000000000002E-4</v>
      </c>
      <c r="R110" s="181">
        <f>Q110*H110</f>
        <v>7.2000000000000008E-2</v>
      </c>
      <c r="S110" s="181">
        <v>0</v>
      </c>
      <c r="T110" s="182">
        <f>S110*H110</f>
        <v>0</v>
      </c>
      <c r="U110" s="34"/>
      <c r="V110" s="34"/>
      <c r="W110" s="34"/>
      <c r="X110" s="34"/>
      <c r="Y110" s="34"/>
      <c r="Z110" s="34"/>
      <c r="AA110" s="34"/>
      <c r="AB110" s="34"/>
      <c r="AC110" s="34"/>
      <c r="AD110" s="34"/>
      <c r="AE110" s="34"/>
      <c r="AR110" s="183" t="s">
        <v>294</v>
      </c>
      <c r="AT110" s="183" t="s">
        <v>146</v>
      </c>
      <c r="AU110" s="183" t="s">
        <v>85</v>
      </c>
      <c r="AY110" s="17" t="s">
        <v>143</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294</v>
      </c>
      <c r="BM110" s="183" t="s">
        <v>867</v>
      </c>
    </row>
    <row r="111" spans="1:65" s="2" customFormat="1">
      <c r="A111" s="34"/>
      <c r="B111" s="35"/>
      <c r="C111" s="36"/>
      <c r="D111" s="185" t="s">
        <v>153</v>
      </c>
      <c r="E111" s="36"/>
      <c r="F111" s="186" t="s">
        <v>868</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153</v>
      </c>
      <c r="AU111" s="17" t="s">
        <v>85</v>
      </c>
    </row>
    <row r="112" spans="1:65" s="2" customFormat="1" ht="33" customHeight="1">
      <c r="A112" s="34"/>
      <c r="B112" s="35"/>
      <c r="C112" s="173" t="s">
        <v>255</v>
      </c>
      <c r="D112" s="173" t="s">
        <v>146</v>
      </c>
      <c r="E112" s="174" t="s">
        <v>869</v>
      </c>
      <c r="F112" s="175" t="s">
        <v>870</v>
      </c>
      <c r="G112" s="176" t="s">
        <v>374</v>
      </c>
      <c r="H112" s="177">
        <v>180</v>
      </c>
      <c r="I112" s="178"/>
      <c r="J112" s="177">
        <f>ROUND((ROUND(I112,2))*(ROUND(H112,2)),2)</f>
        <v>0</v>
      </c>
      <c r="K112" s="175" t="s">
        <v>150</v>
      </c>
      <c r="L112" s="39"/>
      <c r="M112" s="179" t="s">
        <v>18</v>
      </c>
      <c r="N112" s="180" t="s">
        <v>46</v>
      </c>
      <c r="O112" s="64"/>
      <c r="P112" s="181">
        <f>O112*H112</f>
        <v>0</v>
      </c>
      <c r="Q112" s="181">
        <v>1.0000000000000001E-5</v>
      </c>
      <c r="R112" s="181">
        <f>Q112*H112</f>
        <v>1.8000000000000002E-3</v>
      </c>
      <c r="S112" s="181">
        <v>0</v>
      </c>
      <c r="T112" s="182">
        <f>S112*H112</f>
        <v>0</v>
      </c>
      <c r="U112" s="34"/>
      <c r="V112" s="34"/>
      <c r="W112" s="34"/>
      <c r="X112" s="34"/>
      <c r="Y112" s="34"/>
      <c r="Z112" s="34"/>
      <c r="AA112" s="34"/>
      <c r="AB112" s="34"/>
      <c r="AC112" s="34"/>
      <c r="AD112" s="34"/>
      <c r="AE112" s="34"/>
      <c r="AR112" s="183" t="s">
        <v>294</v>
      </c>
      <c r="AT112" s="183" t="s">
        <v>146</v>
      </c>
      <c r="AU112" s="183" t="s">
        <v>85</v>
      </c>
      <c r="AY112" s="17" t="s">
        <v>143</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294</v>
      </c>
      <c r="BM112" s="183" t="s">
        <v>871</v>
      </c>
    </row>
    <row r="113" spans="1:65" s="2" customFormat="1">
      <c r="A113" s="34"/>
      <c r="B113" s="35"/>
      <c r="C113" s="36"/>
      <c r="D113" s="185" t="s">
        <v>153</v>
      </c>
      <c r="E113" s="36"/>
      <c r="F113" s="186" t="s">
        <v>872</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153</v>
      </c>
      <c r="AU113" s="17" t="s">
        <v>85</v>
      </c>
    </row>
    <row r="114" spans="1:65" s="2" customFormat="1" ht="44.25" customHeight="1">
      <c r="A114" s="34"/>
      <c r="B114" s="35"/>
      <c r="C114" s="173" t="s">
        <v>260</v>
      </c>
      <c r="D114" s="173" t="s">
        <v>146</v>
      </c>
      <c r="E114" s="174" t="s">
        <v>873</v>
      </c>
      <c r="F114" s="175" t="s">
        <v>874</v>
      </c>
      <c r="G114" s="176" t="s">
        <v>149</v>
      </c>
      <c r="H114" s="177">
        <v>0.25</v>
      </c>
      <c r="I114" s="178"/>
      <c r="J114" s="177">
        <f>ROUND((ROUND(I114,2))*(ROUND(H114,2)),2)</f>
        <v>0</v>
      </c>
      <c r="K114" s="175" t="s">
        <v>150</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294</v>
      </c>
      <c r="AT114" s="183" t="s">
        <v>146</v>
      </c>
      <c r="AU114" s="183" t="s">
        <v>85</v>
      </c>
      <c r="AY114" s="17" t="s">
        <v>143</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294</v>
      </c>
      <c r="BM114" s="183" t="s">
        <v>875</v>
      </c>
    </row>
    <row r="115" spans="1:65" s="2" customFormat="1">
      <c r="A115" s="34"/>
      <c r="B115" s="35"/>
      <c r="C115" s="36"/>
      <c r="D115" s="185" t="s">
        <v>153</v>
      </c>
      <c r="E115" s="36"/>
      <c r="F115" s="186" t="s">
        <v>876</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153</v>
      </c>
      <c r="AU115" s="17" t="s">
        <v>85</v>
      </c>
    </row>
    <row r="116" spans="1:65" s="2" customFormat="1" ht="49.15" customHeight="1">
      <c r="A116" s="34"/>
      <c r="B116" s="35"/>
      <c r="C116" s="173" t="s">
        <v>273</v>
      </c>
      <c r="D116" s="173" t="s">
        <v>146</v>
      </c>
      <c r="E116" s="174" t="s">
        <v>877</v>
      </c>
      <c r="F116" s="175" t="s">
        <v>878</v>
      </c>
      <c r="G116" s="176" t="s">
        <v>149</v>
      </c>
      <c r="H116" s="177">
        <v>0.25</v>
      </c>
      <c r="I116" s="178"/>
      <c r="J116" s="177">
        <f>ROUND((ROUND(I116,2))*(ROUND(H116,2)),2)</f>
        <v>0</v>
      </c>
      <c r="K116" s="175" t="s">
        <v>150</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294</v>
      </c>
      <c r="AT116" s="183" t="s">
        <v>146</v>
      </c>
      <c r="AU116" s="183" t="s">
        <v>85</v>
      </c>
      <c r="AY116" s="17" t="s">
        <v>143</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294</v>
      </c>
      <c r="BM116" s="183" t="s">
        <v>879</v>
      </c>
    </row>
    <row r="117" spans="1:65" s="2" customFormat="1">
      <c r="A117" s="34"/>
      <c r="B117" s="35"/>
      <c r="C117" s="36"/>
      <c r="D117" s="185" t="s">
        <v>153</v>
      </c>
      <c r="E117" s="36"/>
      <c r="F117" s="186" t="s">
        <v>880</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153</v>
      </c>
      <c r="AU117" s="17" t="s">
        <v>85</v>
      </c>
    </row>
    <row r="118" spans="1:65" s="12" customFormat="1" ht="25.9" customHeight="1">
      <c r="B118" s="157"/>
      <c r="C118" s="158"/>
      <c r="D118" s="159" t="s">
        <v>74</v>
      </c>
      <c r="E118" s="160" t="s">
        <v>881</v>
      </c>
      <c r="F118" s="160" t="s">
        <v>882</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151</v>
      </c>
      <c r="AT118" s="169" t="s">
        <v>74</v>
      </c>
      <c r="AU118" s="169" t="s">
        <v>75</v>
      </c>
      <c r="AY118" s="168" t="s">
        <v>143</v>
      </c>
      <c r="BK118" s="170">
        <f>SUM(BK119:BK120)</f>
        <v>0</v>
      </c>
    </row>
    <row r="119" spans="1:65" s="2" customFormat="1" ht="37.9" customHeight="1">
      <c r="A119" s="34"/>
      <c r="B119" s="35"/>
      <c r="C119" s="173" t="s">
        <v>8</v>
      </c>
      <c r="D119" s="173" t="s">
        <v>146</v>
      </c>
      <c r="E119" s="174" t="s">
        <v>883</v>
      </c>
      <c r="F119" s="175" t="s">
        <v>884</v>
      </c>
      <c r="G119" s="176" t="s">
        <v>885</v>
      </c>
      <c r="H119" s="177">
        <v>24</v>
      </c>
      <c r="I119" s="178"/>
      <c r="J119" s="177">
        <f>ROUND((ROUND(I119,2))*(ROUND(H119,2)),2)</f>
        <v>0</v>
      </c>
      <c r="K119" s="175" t="s">
        <v>150</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886</v>
      </c>
      <c r="AT119" s="183" t="s">
        <v>146</v>
      </c>
      <c r="AU119" s="183" t="s">
        <v>83</v>
      </c>
      <c r="AY119" s="17" t="s">
        <v>143</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886</v>
      </c>
      <c r="BM119" s="183" t="s">
        <v>887</v>
      </c>
    </row>
    <row r="120" spans="1:65" s="2" customFormat="1">
      <c r="A120" s="34"/>
      <c r="B120" s="35"/>
      <c r="C120" s="36"/>
      <c r="D120" s="185" t="s">
        <v>153</v>
      </c>
      <c r="E120" s="36"/>
      <c r="F120" s="186" t="s">
        <v>888</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153</v>
      </c>
      <c r="AU120" s="17" t="s">
        <v>83</v>
      </c>
    </row>
    <row r="121" spans="1:65" s="12" customFormat="1" ht="25.9" customHeight="1">
      <c r="B121" s="157"/>
      <c r="C121" s="158"/>
      <c r="D121" s="159" t="s">
        <v>74</v>
      </c>
      <c r="E121" s="160" t="s">
        <v>753</v>
      </c>
      <c r="F121" s="160" t="s">
        <v>754</v>
      </c>
      <c r="G121" s="158"/>
      <c r="H121" s="158"/>
      <c r="I121" s="161"/>
      <c r="J121" s="162">
        <f>BK121</f>
        <v>0</v>
      </c>
      <c r="K121" s="158"/>
      <c r="L121" s="163"/>
      <c r="M121" s="164"/>
      <c r="N121" s="165"/>
      <c r="O121" s="165"/>
      <c r="P121" s="166">
        <f>P122+P125</f>
        <v>0</v>
      </c>
      <c r="Q121" s="165"/>
      <c r="R121" s="166">
        <f>R122+R125</f>
        <v>0</v>
      </c>
      <c r="S121" s="165"/>
      <c r="T121" s="167">
        <f>T122+T125</f>
        <v>0</v>
      </c>
      <c r="AR121" s="168" t="s">
        <v>183</v>
      </c>
      <c r="AT121" s="169" t="s">
        <v>74</v>
      </c>
      <c r="AU121" s="169" t="s">
        <v>75</v>
      </c>
      <c r="AY121" s="168" t="s">
        <v>143</v>
      </c>
      <c r="BK121" s="170">
        <f>BK122+BK125</f>
        <v>0</v>
      </c>
    </row>
    <row r="122" spans="1:65" s="12" customFormat="1" ht="22.9" customHeight="1">
      <c r="B122" s="157"/>
      <c r="C122" s="158"/>
      <c r="D122" s="159" t="s">
        <v>74</v>
      </c>
      <c r="E122" s="171" t="s">
        <v>755</v>
      </c>
      <c r="F122" s="171" t="s">
        <v>756</v>
      </c>
      <c r="G122" s="158"/>
      <c r="H122" s="158"/>
      <c r="I122" s="161"/>
      <c r="J122" s="172">
        <f>BK122</f>
        <v>0</v>
      </c>
      <c r="K122" s="158"/>
      <c r="L122" s="163"/>
      <c r="M122" s="164"/>
      <c r="N122" s="165"/>
      <c r="O122" s="165"/>
      <c r="P122" s="166">
        <f>SUM(P123:P124)</f>
        <v>0</v>
      </c>
      <c r="Q122" s="165"/>
      <c r="R122" s="166">
        <f>SUM(R123:R124)</f>
        <v>0</v>
      </c>
      <c r="S122" s="165"/>
      <c r="T122" s="167">
        <f>SUM(T123:T124)</f>
        <v>0</v>
      </c>
      <c r="AR122" s="168" t="s">
        <v>183</v>
      </c>
      <c r="AT122" s="169" t="s">
        <v>74</v>
      </c>
      <c r="AU122" s="169" t="s">
        <v>83</v>
      </c>
      <c r="AY122" s="168" t="s">
        <v>143</v>
      </c>
      <c r="BK122" s="170">
        <f>SUM(BK123:BK124)</f>
        <v>0</v>
      </c>
    </row>
    <row r="123" spans="1:65" s="2" customFormat="1" ht="21.75" customHeight="1">
      <c r="A123" s="34"/>
      <c r="B123" s="35"/>
      <c r="C123" s="173" t="s">
        <v>294</v>
      </c>
      <c r="D123" s="173" t="s">
        <v>146</v>
      </c>
      <c r="E123" s="174" t="s">
        <v>758</v>
      </c>
      <c r="F123" s="175" t="s">
        <v>889</v>
      </c>
      <c r="G123" s="176" t="s">
        <v>760</v>
      </c>
      <c r="H123" s="177">
        <v>1</v>
      </c>
      <c r="I123" s="178"/>
      <c r="J123" s="177">
        <f>ROUND((ROUND(I123,2))*(ROUND(H123,2)),2)</f>
        <v>0</v>
      </c>
      <c r="K123" s="175" t="s">
        <v>150</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761</v>
      </c>
      <c r="AT123" s="183" t="s">
        <v>146</v>
      </c>
      <c r="AU123" s="183" t="s">
        <v>85</v>
      </c>
      <c r="AY123" s="17" t="s">
        <v>143</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761</v>
      </c>
      <c r="BM123" s="183" t="s">
        <v>890</v>
      </c>
    </row>
    <row r="124" spans="1:65" s="2" customFormat="1">
      <c r="A124" s="34"/>
      <c r="B124" s="35"/>
      <c r="C124" s="36"/>
      <c r="D124" s="185" t="s">
        <v>153</v>
      </c>
      <c r="E124" s="36"/>
      <c r="F124" s="186" t="s">
        <v>763</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153</v>
      </c>
      <c r="AU124" s="17" t="s">
        <v>85</v>
      </c>
    </row>
    <row r="125" spans="1:65" s="12" customFormat="1" ht="22.9" customHeight="1">
      <c r="B125" s="157"/>
      <c r="C125" s="158"/>
      <c r="D125" s="159" t="s">
        <v>74</v>
      </c>
      <c r="E125" s="171" t="s">
        <v>771</v>
      </c>
      <c r="F125" s="171" t="s">
        <v>772</v>
      </c>
      <c r="G125" s="158"/>
      <c r="H125" s="158"/>
      <c r="I125" s="161"/>
      <c r="J125" s="172">
        <f>BK125</f>
        <v>0</v>
      </c>
      <c r="K125" s="158"/>
      <c r="L125" s="163"/>
      <c r="M125" s="164"/>
      <c r="N125" s="165"/>
      <c r="O125" s="165"/>
      <c r="P125" s="166">
        <f>SUM(P126:P127)</f>
        <v>0</v>
      </c>
      <c r="Q125" s="165"/>
      <c r="R125" s="166">
        <f>SUM(R126:R127)</f>
        <v>0</v>
      </c>
      <c r="S125" s="165"/>
      <c r="T125" s="167">
        <f>SUM(T126:T127)</f>
        <v>0</v>
      </c>
      <c r="AR125" s="168" t="s">
        <v>183</v>
      </c>
      <c r="AT125" s="169" t="s">
        <v>74</v>
      </c>
      <c r="AU125" s="169" t="s">
        <v>83</v>
      </c>
      <c r="AY125" s="168" t="s">
        <v>143</v>
      </c>
      <c r="BK125" s="170">
        <f>SUM(BK126:BK127)</f>
        <v>0</v>
      </c>
    </row>
    <row r="126" spans="1:65" s="2" customFormat="1" ht="16.5" customHeight="1">
      <c r="A126" s="34"/>
      <c r="B126" s="35"/>
      <c r="C126" s="173" t="s">
        <v>298</v>
      </c>
      <c r="D126" s="173" t="s">
        <v>146</v>
      </c>
      <c r="E126" s="174" t="s">
        <v>891</v>
      </c>
      <c r="F126" s="175" t="s">
        <v>892</v>
      </c>
      <c r="G126" s="176" t="s">
        <v>760</v>
      </c>
      <c r="H126" s="177">
        <v>1</v>
      </c>
      <c r="I126" s="178"/>
      <c r="J126" s="177">
        <f>ROUND((ROUND(I126,2))*(ROUND(H126,2)),2)</f>
        <v>0</v>
      </c>
      <c r="K126" s="175" t="s">
        <v>150</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761</v>
      </c>
      <c r="AT126" s="183" t="s">
        <v>146</v>
      </c>
      <c r="AU126" s="183" t="s">
        <v>85</v>
      </c>
      <c r="AY126" s="17" t="s">
        <v>143</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761</v>
      </c>
      <c r="BM126" s="183" t="s">
        <v>893</v>
      </c>
    </row>
    <row r="127" spans="1:65" s="2" customFormat="1">
      <c r="A127" s="34"/>
      <c r="B127" s="35"/>
      <c r="C127" s="36"/>
      <c r="D127" s="185" t="s">
        <v>153</v>
      </c>
      <c r="E127" s="36"/>
      <c r="F127" s="186" t="s">
        <v>894</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153</v>
      </c>
      <c r="AU127" s="17" t="s">
        <v>85</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pisBtGLFjdWmpz479p2FqxkkfErAEloTARutGMK5ohZhdXdUSTgRL/+K2AcubSkJZKT4zFpAkdgAlAeR+2HzHw==" saltValue="/AsU2MjB1EQvFr8Wo5851g=="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20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3"/>
      <c r="M2" s="243"/>
      <c r="N2" s="243"/>
      <c r="O2" s="243"/>
      <c r="P2" s="243"/>
      <c r="Q2" s="243"/>
      <c r="R2" s="243"/>
      <c r="S2" s="243"/>
      <c r="T2" s="243"/>
      <c r="U2" s="243"/>
      <c r="V2" s="243"/>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6" t="str">
        <f>'Rekapitulace stavby'!K6</f>
        <v>Dochlazení administrativních prostor ČNB - DP04 = KR1.5</v>
      </c>
      <c r="F7" s="287"/>
      <c r="G7" s="287"/>
      <c r="H7" s="287"/>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8" t="s">
        <v>895</v>
      </c>
      <c r="F9" s="289"/>
      <c r="G9" s="289"/>
      <c r="H9" s="289"/>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90" t="str">
        <f>'Rekapitulace stavby'!E14</f>
        <v>Vyplň údaj</v>
      </c>
      <c r="F18" s="291"/>
      <c r="G18" s="291"/>
      <c r="H18" s="291"/>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896</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92" t="s">
        <v>105</v>
      </c>
      <c r="F27" s="292"/>
      <c r="G27" s="292"/>
      <c r="H27" s="292"/>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ROUND((SUM(BE90:BE206)),  2)</f>
        <v>0</v>
      </c>
      <c r="G33" s="34"/>
      <c r="H33" s="34"/>
      <c r="I33" s="118">
        <v>0.21</v>
      </c>
      <c r="J33" s="117">
        <f>ROUND(((SUM(BE90:BE206))*I33),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ROUND((SUM(BF90:BF206)),  2)</f>
        <v>0</v>
      </c>
      <c r="G34" s="34"/>
      <c r="H34" s="34"/>
      <c r="I34" s="118">
        <v>0.15</v>
      </c>
      <c r="J34" s="117">
        <f>ROUND(((SUM(BF90:BF206))*I34),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ROUND((SUM(BG90:BG206)),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ROUND((SUM(BH90:BH206)),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ROUND((SUM(BI90:BI206)),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4" t="str">
        <f>E7</f>
        <v>Dochlazení administrativních prostor ČNB - DP04 = KR1.5</v>
      </c>
      <c r="F48" s="285"/>
      <c r="G48" s="285"/>
      <c r="H48" s="285"/>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7" t="str">
        <f>E9</f>
        <v>D1.4.2 - Chlazení - DP04</v>
      </c>
      <c r="F50" s="283"/>
      <c r="G50" s="283"/>
      <c r="H50" s="28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897</v>
      </c>
      <c r="E60" s="137"/>
      <c r="F60" s="137"/>
      <c r="G60" s="137"/>
      <c r="H60" s="137"/>
      <c r="I60" s="137"/>
      <c r="J60" s="138">
        <f>J91</f>
        <v>0</v>
      </c>
      <c r="K60" s="135"/>
      <c r="L60" s="139"/>
    </row>
    <row r="61" spans="1:47" s="9" customFormat="1" ht="24.95" customHeight="1">
      <c r="B61" s="134"/>
      <c r="C61" s="135"/>
      <c r="D61" s="136" t="s">
        <v>898</v>
      </c>
      <c r="E61" s="137"/>
      <c r="F61" s="137"/>
      <c r="G61" s="137"/>
      <c r="H61" s="137"/>
      <c r="I61" s="137"/>
      <c r="J61" s="138">
        <f>J110</f>
        <v>0</v>
      </c>
      <c r="K61" s="135"/>
      <c r="L61" s="139"/>
    </row>
    <row r="62" spans="1:47" s="9" customFormat="1" ht="24.95" customHeight="1">
      <c r="B62" s="134"/>
      <c r="C62" s="135"/>
      <c r="D62" s="136" t="s">
        <v>899</v>
      </c>
      <c r="E62" s="137"/>
      <c r="F62" s="137"/>
      <c r="G62" s="137"/>
      <c r="H62" s="137"/>
      <c r="I62" s="137"/>
      <c r="J62" s="138">
        <f>J121</f>
        <v>0</v>
      </c>
      <c r="K62" s="135"/>
      <c r="L62" s="139"/>
    </row>
    <row r="63" spans="1:47" s="9" customFormat="1" ht="24.95" customHeight="1">
      <c r="B63" s="134"/>
      <c r="C63" s="135"/>
      <c r="D63" s="136" t="s">
        <v>900</v>
      </c>
      <c r="E63" s="137"/>
      <c r="F63" s="137"/>
      <c r="G63" s="137"/>
      <c r="H63" s="137"/>
      <c r="I63" s="137"/>
      <c r="J63" s="138">
        <f>J124</f>
        <v>0</v>
      </c>
      <c r="K63" s="135"/>
      <c r="L63" s="139"/>
    </row>
    <row r="64" spans="1:47" s="9" customFormat="1" ht="24.95" customHeight="1">
      <c r="B64" s="134"/>
      <c r="C64" s="135"/>
      <c r="D64" s="136" t="s">
        <v>901</v>
      </c>
      <c r="E64" s="137"/>
      <c r="F64" s="137"/>
      <c r="G64" s="137"/>
      <c r="H64" s="137"/>
      <c r="I64" s="137"/>
      <c r="J64" s="138">
        <f>J135</f>
        <v>0</v>
      </c>
      <c r="K64" s="135"/>
      <c r="L64" s="139"/>
    </row>
    <row r="65" spans="1:31" s="9" customFormat="1" ht="24.95" customHeight="1">
      <c r="B65" s="134"/>
      <c r="C65" s="135"/>
      <c r="D65" s="136" t="s">
        <v>902</v>
      </c>
      <c r="E65" s="137"/>
      <c r="F65" s="137"/>
      <c r="G65" s="137"/>
      <c r="H65" s="137"/>
      <c r="I65" s="137"/>
      <c r="J65" s="138">
        <f>J145</f>
        <v>0</v>
      </c>
      <c r="K65" s="135"/>
      <c r="L65" s="139"/>
    </row>
    <row r="66" spans="1:31" s="9" customFormat="1" ht="24.95" customHeight="1">
      <c r="B66" s="134"/>
      <c r="C66" s="135"/>
      <c r="D66" s="136" t="s">
        <v>903</v>
      </c>
      <c r="E66" s="137"/>
      <c r="F66" s="137"/>
      <c r="G66" s="137"/>
      <c r="H66" s="137"/>
      <c r="I66" s="137"/>
      <c r="J66" s="138">
        <f>J149</f>
        <v>0</v>
      </c>
      <c r="K66" s="135"/>
      <c r="L66" s="139"/>
    </row>
    <row r="67" spans="1:31" s="9" customFormat="1" ht="24.95" customHeight="1">
      <c r="B67" s="134"/>
      <c r="C67" s="135"/>
      <c r="D67" s="136" t="s">
        <v>904</v>
      </c>
      <c r="E67" s="137"/>
      <c r="F67" s="137"/>
      <c r="G67" s="137"/>
      <c r="H67" s="137"/>
      <c r="I67" s="137"/>
      <c r="J67" s="138">
        <f>J168</f>
        <v>0</v>
      </c>
      <c r="K67" s="135"/>
      <c r="L67" s="139"/>
    </row>
    <row r="68" spans="1:31" s="9" customFormat="1" ht="24.95" customHeight="1">
      <c r="B68" s="134"/>
      <c r="C68" s="135"/>
      <c r="D68" s="136" t="s">
        <v>905</v>
      </c>
      <c r="E68" s="137"/>
      <c r="F68" s="137"/>
      <c r="G68" s="137"/>
      <c r="H68" s="137"/>
      <c r="I68" s="137"/>
      <c r="J68" s="138">
        <f>J183</f>
        <v>0</v>
      </c>
      <c r="K68" s="135"/>
      <c r="L68" s="139"/>
    </row>
    <row r="69" spans="1:31" s="9" customFormat="1" ht="24.95" customHeight="1">
      <c r="B69" s="134"/>
      <c r="C69" s="135"/>
      <c r="D69" s="136" t="s">
        <v>906</v>
      </c>
      <c r="E69" s="137"/>
      <c r="F69" s="137"/>
      <c r="G69" s="137"/>
      <c r="H69" s="137"/>
      <c r="I69" s="137"/>
      <c r="J69" s="138">
        <f>J189</f>
        <v>0</v>
      </c>
      <c r="K69" s="135"/>
      <c r="L69" s="139"/>
    </row>
    <row r="70" spans="1:31" s="9" customFormat="1" ht="24.95" customHeight="1">
      <c r="B70" s="134"/>
      <c r="C70" s="135"/>
      <c r="D70" s="136" t="s">
        <v>821</v>
      </c>
      <c r="E70" s="137"/>
      <c r="F70" s="137"/>
      <c r="G70" s="137"/>
      <c r="H70" s="137"/>
      <c r="I70" s="137"/>
      <c r="J70" s="138">
        <f>J205</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128</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84" t="str">
        <f>E7</f>
        <v>Dochlazení administrativních prostor ČNB - DP04 = KR1.5</v>
      </c>
      <c r="F80" s="285"/>
      <c r="G80" s="285"/>
      <c r="H80" s="285"/>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102</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67" t="str">
        <f>E9</f>
        <v>D1.4.2 - Chlazení - DP04</v>
      </c>
      <c r="F82" s="283"/>
      <c r="G82" s="283"/>
      <c r="H82" s="283"/>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129</v>
      </c>
      <c r="D89" s="149" t="s">
        <v>60</v>
      </c>
      <c r="E89" s="149" t="s">
        <v>56</v>
      </c>
      <c r="F89" s="149" t="s">
        <v>57</v>
      </c>
      <c r="G89" s="149" t="s">
        <v>130</v>
      </c>
      <c r="H89" s="149" t="s">
        <v>131</v>
      </c>
      <c r="I89" s="149" t="s">
        <v>132</v>
      </c>
      <c r="J89" s="149" t="s">
        <v>108</v>
      </c>
      <c r="K89" s="150" t="s">
        <v>133</v>
      </c>
      <c r="L89" s="151"/>
      <c r="M89" s="68" t="s">
        <v>18</v>
      </c>
      <c r="N89" s="69" t="s">
        <v>45</v>
      </c>
      <c r="O89" s="69" t="s">
        <v>134</v>
      </c>
      <c r="P89" s="69" t="s">
        <v>135</v>
      </c>
      <c r="Q89" s="69" t="s">
        <v>136</v>
      </c>
      <c r="R89" s="69" t="s">
        <v>137</v>
      </c>
      <c r="S89" s="69" t="s">
        <v>138</v>
      </c>
      <c r="T89" s="70" t="s">
        <v>139</v>
      </c>
      <c r="U89" s="146"/>
      <c r="V89" s="146"/>
      <c r="W89" s="146"/>
      <c r="X89" s="146"/>
      <c r="Y89" s="146"/>
      <c r="Z89" s="146"/>
      <c r="AA89" s="146"/>
      <c r="AB89" s="146"/>
      <c r="AC89" s="146"/>
      <c r="AD89" s="146"/>
      <c r="AE89" s="146"/>
    </row>
    <row r="90" spans="1:65" s="2" customFormat="1" ht="22.9" customHeight="1">
      <c r="A90" s="34"/>
      <c r="B90" s="35"/>
      <c r="C90" s="75" t="s">
        <v>140</v>
      </c>
      <c r="D90" s="36"/>
      <c r="E90" s="36"/>
      <c r="F90" s="36"/>
      <c r="G90" s="36"/>
      <c r="H90" s="36"/>
      <c r="I90" s="36"/>
      <c r="J90" s="152">
        <f>BK90</f>
        <v>0</v>
      </c>
      <c r="K90" s="36"/>
      <c r="L90" s="39"/>
      <c r="M90" s="71"/>
      <c r="N90" s="153"/>
      <c r="O90" s="72"/>
      <c r="P90" s="154">
        <f>P91+P110+P121+P124+P135+P145+P149+P168+P183+P189+P205</f>
        <v>0</v>
      </c>
      <c r="Q90" s="72"/>
      <c r="R90" s="154">
        <f>R91+R110+R121+R124+R135+R145+R149+R168+R183+R189+R205</f>
        <v>0</v>
      </c>
      <c r="S90" s="72"/>
      <c r="T90" s="155">
        <f>T91+T110+T121+T124+T135+T145+T149+T168+T183+T189+T205</f>
        <v>0</v>
      </c>
      <c r="U90" s="34"/>
      <c r="V90" s="34"/>
      <c r="W90" s="34"/>
      <c r="X90" s="34"/>
      <c r="Y90" s="34"/>
      <c r="Z90" s="34"/>
      <c r="AA90" s="34"/>
      <c r="AB90" s="34"/>
      <c r="AC90" s="34"/>
      <c r="AD90" s="34"/>
      <c r="AE90" s="34"/>
      <c r="AT90" s="17" t="s">
        <v>74</v>
      </c>
      <c r="AU90" s="17" t="s">
        <v>109</v>
      </c>
      <c r="BK90" s="156">
        <f>BK91+BK110+BK121+BK124+BK135+BK145+BK149+BK168+BK183+BK189+BK205</f>
        <v>0</v>
      </c>
    </row>
    <row r="91" spans="1:65" s="12" customFormat="1" ht="25.9" customHeight="1">
      <c r="B91" s="157"/>
      <c r="C91" s="158"/>
      <c r="D91" s="159" t="s">
        <v>74</v>
      </c>
      <c r="E91" s="160" t="s">
        <v>907</v>
      </c>
      <c r="F91" s="160" t="s">
        <v>908</v>
      </c>
      <c r="G91" s="158"/>
      <c r="H91" s="158"/>
      <c r="I91" s="161"/>
      <c r="J91" s="162">
        <f>BK91</f>
        <v>0</v>
      </c>
      <c r="K91" s="158"/>
      <c r="L91" s="163"/>
      <c r="M91" s="164"/>
      <c r="N91" s="165"/>
      <c r="O91" s="165"/>
      <c r="P91" s="166">
        <f>SUM(P92:P109)</f>
        <v>0</v>
      </c>
      <c r="Q91" s="165"/>
      <c r="R91" s="166">
        <f>SUM(R92:R109)</f>
        <v>0</v>
      </c>
      <c r="S91" s="165"/>
      <c r="T91" s="167">
        <f>SUM(T92:T109)</f>
        <v>0</v>
      </c>
      <c r="AR91" s="168" t="s">
        <v>83</v>
      </c>
      <c r="AT91" s="169" t="s">
        <v>74</v>
      </c>
      <c r="AU91" s="169" t="s">
        <v>75</v>
      </c>
      <c r="AY91" s="168" t="s">
        <v>143</v>
      </c>
      <c r="BK91" s="170">
        <f>SUM(BK92:BK109)</f>
        <v>0</v>
      </c>
    </row>
    <row r="92" spans="1:65" s="2" customFormat="1" ht="33" customHeight="1">
      <c r="A92" s="34"/>
      <c r="B92" s="35"/>
      <c r="C92" s="173" t="s">
        <v>83</v>
      </c>
      <c r="D92" s="173" t="s">
        <v>146</v>
      </c>
      <c r="E92" s="174" t="s">
        <v>909</v>
      </c>
      <c r="F92" s="175" t="s">
        <v>910</v>
      </c>
      <c r="G92" s="176" t="s">
        <v>911</v>
      </c>
      <c r="H92" s="177">
        <v>1</v>
      </c>
      <c r="I92" s="178"/>
      <c r="J92" s="177">
        <f>ROUND((ROUND(I92,2))*(ROUND(H92,2)),2)</f>
        <v>0</v>
      </c>
      <c r="K92" s="175" t="s">
        <v>790</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151</v>
      </c>
      <c r="AT92" s="183" t="s">
        <v>146</v>
      </c>
      <c r="AU92" s="183" t="s">
        <v>83</v>
      </c>
      <c r="AY92" s="17" t="s">
        <v>143</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151</v>
      </c>
      <c r="BM92" s="183" t="s">
        <v>85</v>
      </c>
    </row>
    <row r="93" spans="1:65" s="2" customFormat="1" ht="78">
      <c r="A93" s="34"/>
      <c r="B93" s="35"/>
      <c r="C93" s="36"/>
      <c r="D93" s="201" t="s">
        <v>560</v>
      </c>
      <c r="E93" s="36"/>
      <c r="F93" s="233" t="s">
        <v>912</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560</v>
      </c>
      <c r="AU93" s="17" t="s">
        <v>83</v>
      </c>
    </row>
    <row r="94" spans="1:65" s="2" customFormat="1" ht="33" customHeight="1">
      <c r="A94" s="34"/>
      <c r="B94" s="35"/>
      <c r="C94" s="173" t="s">
        <v>85</v>
      </c>
      <c r="D94" s="173" t="s">
        <v>146</v>
      </c>
      <c r="E94" s="174" t="s">
        <v>913</v>
      </c>
      <c r="F94" s="175" t="s">
        <v>914</v>
      </c>
      <c r="G94" s="176" t="s">
        <v>911</v>
      </c>
      <c r="H94" s="177">
        <v>1</v>
      </c>
      <c r="I94" s="178"/>
      <c r="J94" s="177">
        <f>ROUND((ROUND(I94,2))*(ROUND(H94,2)),2)</f>
        <v>0</v>
      </c>
      <c r="K94" s="175" t="s">
        <v>790</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83</v>
      </c>
      <c r="AY94" s="17" t="s">
        <v>143</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151</v>
      </c>
      <c r="BM94" s="183" t="s">
        <v>151</v>
      </c>
    </row>
    <row r="95" spans="1:65" s="2" customFormat="1" ht="78">
      <c r="A95" s="34"/>
      <c r="B95" s="35"/>
      <c r="C95" s="36"/>
      <c r="D95" s="201" t="s">
        <v>560</v>
      </c>
      <c r="E95" s="36"/>
      <c r="F95" s="233" t="s">
        <v>915</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560</v>
      </c>
      <c r="AU95" s="17" t="s">
        <v>83</v>
      </c>
    </row>
    <row r="96" spans="1:65" s="2" customFormat="1" ht="33" customHeight="1">
      <c r="A96" s="34"/>
      <c r="B96" s="35"/>
      <c r="C96" s="173" t="s">
        <v>144</v>
      </c>
      <c r="D96" s="173" t="s">
        <v>146</v>
      </c>
      <c r="E96" s="174" t="s">
        <v>916</v>
      </c>
      <c r="F96" s="175" t="s">
        <v>917</v>
      </c>
      <c r="G96" s="176" t="s">
        <v>911</v>
      </c>
      <c r="H96" s="177">
        <v>1</v>
      </c>
      <c r="I96" s="178"/>
      <c r="J96" s="177">
        <f>ROUND((ROUND(I96,2))*(ROUND(H96,2)),2)</f>
        <v>0</v>
      </c>
      <c r="K96" s="175" t="s">
        <v>790</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83</v>
      </c>
      <c r="AY96" s="17" t="s">
        <v>143</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151</v>
      </c>
      <c r="BM96" s="183" t="s">
        <v>191</v>
      </c>
    </row>
    <row r="97" spans="1:65" s="2" customFormat="1" ht="78">
      <c r="A97" s="34"/>
      <c r="B97" s="35"/>
      <c r="C97" s="36"/>
      <c r="D97" s="201" t="s">
        <v>560</v>
      </c>
      <c r="E97" s="36"/>
      <c r="F97" s="233" t="s">
        <v>918</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560</v>
      </c>
      <c r="AU97" s="17" t="s">
        <v>83</v>
      </c>
    </row>
    <row r="98" spans="1:65" s="2" customFormat="1" ht="33" customHeight="1">
      <c r="A98" s="34"/>
      <c r="B98" s="35"/>
      <c r="C98" s="173" t="s">
        <v>151</v>
      </c>
      <c r="D98" s="173" t="s">
        <v>146</v>
      </c>
      <c r="E98" s="174" t="s">
        <v>919</v>
      </c>
      <c r="F98" s="175" t="s">
        <v>920</v>
      </c>
      <c r="G98" s="176" t="s">
        <v>911</v>
      </c>
      <c r="H98" s="177">
        <v>1</v>
      </c>
      <c r="I98" s="178"/>
      <c r="J98" s="177">
        <f>ROUND((ROUND(I98,2))*(ROUND(H98,2)),2)</f>
        <v>0</v>
      </c>
      <c r="K98" s="175" t="s">
        <v>790</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151</v>
      </c>
      <c r="AT98" s="183" t="s">
        <v>146</v>
      </c>
      <c r="AU98" s="183" t="s">
        <v>83</v>
      </c>
      <c r="AY98" s="17" t="s">
        <v>143</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151</v>
      </c>
      <c r="BM98" s="183" t="s">
        <v>158</v>
      </c>
    </row>
    <row r="99" spans="1:65" s="2" customFormat="1" ht="87.75">
      <c r="A99" s="34"/>
      <c r="B99" s="35"/>
      <c r="C99" s="36"/>
      <c r="D99" s="201" t="s">
        <v>560</v>
      </c>
      <c r="E99" s="36"/>
      <c r="F99" s="233" t="s">
        <v>921</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560</v>
      </c>
      <c r="AU99" s="17" t="s">
        <v>83</v>
      </c>
    </row>
    <row r="100" spans="1:65" s="2" customFormat="1" ht="33" customHeight="1">
      <c r="A100" s="34"/>
      <c r="B100" s="35"/>
      <c r="C100" s="173" t="s">
        <v>183</v>
      </c>
      <c r="D100" s="173" t="s">
        <v>146</v>
      </c>
      <c r="E100" s="174" t="s">
        <v>922</v>
      </c>
      <c r="F100" s="175" t="s">
        <v>923</v>
      </c>
      <c r="G100" s="176" t="s">
        <v>911</v>
      </c>
      <c r="H100" s="177">
        <v>3</v>
      </c>
      <c r="I100" s="178"/>
      <c r="J100" s="177">
        <f>ROUND((ROUND(I100,2))*(ROUND(H100,2)),2)</f>
        <v>0</v>
      </c>
      <c r="K100" s="175" t="s">
        <v>790</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151</v>
      </c>
      <c r="AT100" s="183" t="s">
        <v>146</v>
      </c>
      <c r="AU100" s="183" t="s">
        <v>83</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151</v>
      </c>
      <c r="BM100" s="183" t="s">
        <v>237</v>
      </c>
    </row>
    <row r="101" spans="1:65" s="2" customFormat="1" ht="78">
      <c r="A101" s="34"/>
      <c r="B101" s="35"/>
      <c r="C101" s="36"/>
      <c r="D101" s="201" t="s">
        <v>560</v>
      </c>
      <c r="E101" s="36"/>
      <c r="F101" s="233" t="s">
        <v>924</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560</v>
      </c>
      <c r="AU101" s="17" t="s">
        <v>83</v>
      </c>
    </row>
    <row r="102" spans="1:65" s="2" customFormat="1" ht="33" customHeight="1">
      <c r="A102" s="34"/>
      <c r="B102" s="35"/>
      <c r="C102" s="173" t="s">
        <v>191</v>
      </c>
      <c r="D102" s="173" t="s">
        <v>146</v>
      </c>
      <c r="E102" s="174" t="s">
        <v>925</v>
      </c>
      <c r="F102" s="175" t="s">
        <v>926</v>
      </c>
      <c r="G102" s="176" t="s">
        <v>911</v>
      </c>
      <c r="H102" s="177">
        <v>11</v>
      </c>
      <c r="I102" s="178"/>
      <c r="J102" s="177">
        <f>ROUND((ROUND(I102,2))*(ROUND(H102,2)),2)</f>
        <v>0</v>
      </c>
      <c r="K102" s="175" t="s">
        <v>790</v>
      </c>
      <c r="L102" s="39"/>
      <c r="M102" s="179" t="s">
        <v>18</v>
      </c>
      <c r="N102" s="180" t="s">
        <v>46</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151</v>
      </c>
      <c r="AT102" s="183" t="s">
        <v>146</v>
      </c>
      <c r="AU102" s="183" t="s">
        <v>83</v>
      </c>
      <c r="AY102" s="17" t="s">
        <v>143</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151</v>
      </c>
      <c r="BM102" s="183" t="s">
        <v>255</v>
      </c>
    </row>
    <row r="103" spans="1:65" s="2" customFormat="1" ht="87.75">
      <c r="A103" s="34"/>
      <c r="B103" s="35"/>
      <c r="C103" s="36"/>
      <c r="D103" s="201" t="s">
        <v>560</v>
      </c>
      <c r="E103" s="36"/>
      <c r="F103" s="233" t="s">
        <v>927</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560</v>
      </c>
      <c r="AU103" s="17" t="s">
        <v>83</v>
      </c>
    </row>
    <row r="104" spans="1:65" s="2" customFormat="1" ht="33" customHeight="1">
      <c r="A104" s="34"/>
      <c r="B104" s="35"/>
      <c r="C104" s="173" t="s">
        <v>203</v>
      </c>
      <c r="D104" s="173" t="s">
        <v>146</v>
      </c>
      <c r="E104" s="174" t="s">
        <v>928</v>
      </c>
      <c r="F104" s="175" t="s">
        <v>929</v>
      </c>
      <c r="G104" s="176" t="s">
        <v>911</v>
      </c>
      <c r="H104" s="177">
        <v>18</v>
      </c>
      <c r="I104" s="178"/>
      <c r="J104" s="177">
        <f>ROUND((ROUND(I104,2))*(ROUND(H104,2)),2)</f>
        <v>0</v>
      </c>
      <c r="K104" s="175" t="s">
        <v>790</v>
      </c>
      <c r="L104" s="39"/>
      <c r="M104" s="179" t="s">
        <v>18</v>
      </c>
      <c r="N104" s="180" t="s">
        <v>46</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151</v>
      </c>
      <c r="AT104" s="183" t="s">
        <v>146</v>
      </c>
      <c r="AU104" s="183" t="s">
        <v>83</v>
      </c>
      <c r="AY104" s="17" t="s">
        <v>143</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151</v>
      </c>
      <c r="BM104" s="183" t="s">
        <v>273</v>
      </c>
    </row>
    <row r="105" spans="1:65" s="2" customFormat="1" ht="19.5">
      <c r="A105" s="34"/>
      <c r="B105" s="35"/>
      <c r="C105" s="36"/>
      <c r="D105" s="201" t="s">
        <v>560</v>
      </c>
      <c r="E105" s="36"/>
      <c r="F105" s="233" t="s">
        <v>930</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560</v>
      </c>
      <c r="AU105" s="17" t="s">
        <v>83</v>
      </c>
    </row>
    <row r="106" spans="1:65" s="2" customFormat="1" ht="37.9" customHeight="1">
      <c r="A106" s="34"/>
      <c r="B106" s="35"/>
      <c r="C106" s="173" t="s">
        <v>158</v>
      </c>
      <c r="D106" s="173" t="s">
        <v>146</v>
      </c>
      <c r="E106" s="174" t="s">
        <v>931</v>
      </c>
      <c r="F106" s="175" t="s">
        <v>932</v>
      </c>
      <c r="G106" s="176" t="s">
        <v>911</v>
      </c>
      <c r="H106" s="177">
        <v>6</v>
      </c>
      <c r="I106" s="178"/>
      <c r="J106" s="177">
        <f>ROUND((ROUND(I106,2))*(ROUND(H106,2)),2)</f>
        <v>0</v>
      </c>
      <c r="K106" s="175" t="s">
        <v>790</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151</v>
      </c>
      <c r="AT106" s="183" t="s">
        <v>146</v>
      </c>
      <c r="AU106" s="183" t="s">
        <v>83</v>
      </c>
      <c r="AY106" s="17" t="s">
        <v>143</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151</v>
      </c>
      <c r="BM106" s="183" t="s">
        <v>294</v>
      </c>
    </row>
    <row r="107" spans="1:65" s="2" customFormat="1" ht="19.5">
      <c r="A107" s="34"/>
      <c r="B107" s="35"/>
      <c r="C107" s="36"/>
      <c r="D107" s="201" t="s">
        <v>560</v>
      </c>
      <c r="E107" s="36"/>
      <c r="F107" s="233" t="s">
        <v>930</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560</v>
      </c>
      <c r="AU107" s="17" t="s">
        <v>83</v>
      </c>
    </row>
    <row r="108" spans="1:65" s="2" customFormat="1" ht="16.5" customHeight="1">
      <c r="A108" s="34"/>
      <c r="B108" s="35"/>
      <c r="C108" s="173" t="s">
        <v>231</v>
      </c>
      <c r="D108" s="173" t="s">
        <v>146</v>
      </c>
      <c r="E108" s="174" t="s">
        <v>933</v>
      </c>
      <c r="F108" s="175" t="s">
        <v>934</v>
      </c>
      <c r="G108" s="176" t="s">
        <v>911</v>
      </c>
      <c r="H108" s="177">
        <v>6</v>
      </c>
      <c r="I108" s="178"/>
      <c r="J108" s="177">
        <f>ROUND((ROUND(I108,2))*(ROUND(H108,2)),2)</f>
        <v>0</v>
      </c>
      <c r="K108" s="175" t="s">
        <v>790</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151</v>
      </c>
      <c r="AT108" s="183" t="s">
        <v>146</v>
      </c>
      <c r="AU108" s="183" t="s">
        <v>83</v>
      </c>
      <c r="AY108" s="17" t="s">
        <v>143</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151</v>
      </c>
      <c r="BM108" s="183" t="s">
        <v>303</v>
      </c>
    </row>
    <row r="109" spans="1:65" s="2" customFormat="1" ht="19.5">
      <c r="A109" s="34"/>
      <c r="B109" s="35"/>
      <c r="C109" s="36"/>
      <c r="D109" s="201" t="s">
        <v>560</v>
      </c>
      <c r="E109" s="36"/>
      <c r="F109" s="233" t="s">
        <v>930</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560</v>
      </c>
      <c r="AU109" s="17" t="s">
        <v>83</v>
      </c>
    </row>
    <row r="110" spans="1:65" s="12" customFormat="1" ht="25.9" customHeight="1">
      <c r="B110" s="157"/>
      <c r="C110" s="158"/>
      <c r="D110" s="159" t="s">
        <v>74</v>
      </c>
      <c r="E110" s="160" t="s">
        <v>935</v>
      </c>
      <c r="F110" s="160" t="s">
        <v>936</v>
      </c>
      <c r="G110" s="158"/>
      <c r="H110" s="158"/>
      <c r="I110" s="161"/>
      <c r="J110" s="162">
        <f>BK110</f>
        <v>0</v>
      </c>
      <c r="K110" s="158"/>
      <c r="L110" s="163"/>
      <c r="M110" s="164"/>
      <c r="N110" s="165"/>
      <c r="O110" s="165"/>
      <c r="P110" s="166">
        <f>SUM(P111:P120)</f>
        <v>0</v>
      </c>
      <c r="Q110" s="165"/>
      <c r="R110" s="166">
        <f>SUM(R111:R120)</f>
        <v>0</v>
      </c>
      <c r="S110" s="165"/>
      <c r="T110" s="167">
        <f>SUM(T111:T120)</f>
        <v>0</v>
      </c>
      <c r="AR110" s="168" t="s">
        <v>83</v>
      </c>
      <c r="AT110" s="169" t="s">
        <v>74</v>
      </c>
      <c r="AU110" s="169" t="s">
        <v>75</v>
      </c>
      <c r="AY110" s="168" t="s">
        <v>143</v>
      </c>
      <c r="BK110" s="170">
        <f>SUM(BK111:BK120)</f>
        <v>0</v>
      </c>
    </row>
    <row r="111" spans="1:65" s="2" customFormat="1" ht="24.2" customHeight="1">
      <c r="A111" s="34"/>
      <c r="B111" s="35"/>
      <c r="C111" s="173" t="s">
        <v>237</v>
      </c>
      <c r="D111" s="173" t="s">
        <v>146</v>
      </c>
      <c r="E111" s="174" t="s">
        <v>937</v>
      </c>
      <c r="F111" s="175" t="s">
        <v>938</v>
      </c>
      <c r="G111" s="176" t="s">
        <v>911</v>
      </c>
      <c r="H111" s="177">
        <v>1</v>
      </c>
      <c r="I111" s="178"/>
      <c r="J111" s="177">
        <f>ROUND((ROUND(I111,2))*(ROUND(H111,2)),2)</f>
        <v>0</v>
      </c>
      <c r="K111" s="175" t="s">
        <v>790</v>
      </c>
      <c r="L111" s="39"/>
      <c r="M111" s="179" t="s">
        <v>18</v>
      </c>
      <c r="N111" s="180" t="s">
        <v>46</v>
      </c>
      <c r="O111" s="64"/>
      <c r="P111" s="181">
        <f>O111*H111</f>
        <v>0</v>
      </c>
      <c r="Q111" s="181">
        <v>0</v>
      </c>
      <c r="R111" s="181">
        <f>Q111*H111</f>
        <v>0</v>
      </c>
      <c r="S111" s="181">
        <v>0</v>
      </c>
      <c r="T111" s="182">
        <f>S111*H111</f>
        <v>0</v>
      </c>
      <c r="U111" s="34"/>
      <c r="V111" s="34"/>
      <c r="W111" s="34"/>
      <c r="X111" s="34"/>
      <c r="Y111" s="34"/>
      <c r="Z111" s="34"/>
      <c r="AA111" s="34"/>
      <c r="AB111" s="34"/>
      <c r="AC111" s="34"/>
      <c r="AD111" s="34"/>
      <c r="AE111" s="34"/>
      <c r="AR111" s="183" t="s">
        <v>151</v>
      </c>
      <c r="AT111" s="183" t="s">
        <v>146</v>
      </c>
      <c r="AU111" s="183" t="s">
        <v>83</v>
      </c>
      <c r="AY111" s="17" t="s">
        <v>143</v>
      </c>
      <c r="BE111" s="184">
        <f>IF(N111="základní",J111,0)</f>
        <v>0</v>
      </c>
      <c r="BF111" s="184">
        <f>IF(N111="snížená",J111,0)</f>
        <v>0</v>
      </c>
      <c r="BG111" s="184">
        <f>IF(N111="zákl. přenesená",J111,0)</f>
        <v>0</v>
      </c>
      <c r="BH111" s="184">
        <f>IF(N111="sníž. přenesená",J111,0)</f>
        <v>0</v>
      </c>
      <c r="BI111" s="184">
        <f>IF(N111="nulová",J111,0)</f>
        <v>0</v>
      </c>
      <c r="BJ111" s="17" t="s">
        <v>83</v>
      </c>
      <c r="BK111" s="184">
        <f>ROUND((ROUND(I111,2))*(ROUND(H111,2)),2)</f>
        <v>0</v>
      </c>
      <c r="BL111" s="17" t="s">
        <v>151</v>
      </c>
      <c r="BM111" s="183" t="s">
        <v>320</v>
      </c>
    </row>
    <row r="112" spans="1:65" s="2" customFormat="1" ht="19.5">
      <c r="A112" s="34"/>
      <c r="B112" s="35"/>
      <c r="C112" s="36"/>
      <c r="D112" s="201" t="s">
        <v>560</v>
      </c>
      <c r="E112" s="36"/>
      <c r="F112" s="233" t="s">
        <v>939</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560</v>
      </c>
      <c r="AU112" s="17" t="s">
        <v>83</v>
      </c>
    </row>
    <row r="113" spans="1:65" s="2" customFormat="1" ht="24.2" customHeight="1">
      <c r="A113" s="34"/>
      <c r="B113" s="35"/>
      <c r="C113" s="173" t="s">
        <v>249</v>
      </c>
      <c r="D113" s="173" t="s">
        <v>146</v>
      </c>
      <c r="E113" s="174" t="s">
        <v>940</v>
      </c>
      <c r="F113" s="175" t="s">
        <v>941</v>
      </c>
      <c r="G113" s="176" t="s">
        <v>911</v>
      </c>
      <c r="H113" s="177">
        <v>2</v>
      </c>
      <c r="I113" s="178"/>
      <c r="J113" s="177">
        <f>ROUND((ROUND(I113,2))*(ROUND(H113,2)),2)</f>
        <v>0</v>
      </c>
      <c r="K113" s="175" t="s">
        <v>790</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151</v>
      </c>
      <c r="AT113" s="183" t="s">
        <v>146</v>
      </c>
      <c r="AU113" s="183" t="s">
        <v>83</v>
      </c>
      <c r="AY113" s="17" t="s">
        <v>143</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151</v>
      </c>
      <c r="BM113" s="183" t="s">
        <v>337</v>
      </c>
    </row>
    <row r="114" spans="1:65" s="2" customFormat="1" ht="19.5">
      <c r="A114" s="34"/>
      <c r="B114" s="35"/>
      <c r="C114" s="36"/>
      <c r="D114" s="201" t="s">
        <v>560</v>
      </c>
      <c r="E114" s="36"/>
      <c r="F114" s="233" t="s">
        <v>942</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560</v>
      </c>
      <c r="AU114" s="17" t="s">
        <v>83</v>
      </c>
    </row>
    <row r="115" spans="1:65" s="2" customFormat="1" ht="24.2" customHeight="1">
      <c r="A115" s="34"/>
      <c r="B115" s="35"/>
      <c r="C115" s="173" t="s">
        <v>255</v>
      </c>
      <c r="D115" s="173" t="s">
        <v>146</v>
      </c>
      <c r="E115" s="174" t="s">
        <v>943</v>
      </c>
      <c r="F115" s="175" t="s">
        <v>944</v>
      </c>
      <c r="G115" s="176" t="s">
        <v>911</v>
      </c>
      <c r="H115" s="177">
        <v>16</v>
      </c>
      <c r="I115" s="178"/>
      <c r="J115" s="177">
        <f>ROUND((ROUND(I115,2))*(ROUND(H115,2)),2)</f>
        <v>0</v>
      </c>
      <c r="K115" s="175" t="s">
        <v>790</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151</v>
      </c>
      <c r="AT115" s="183" t="s">
        <v>146</v>
      </c>
      <c r="AU115" s="183" t="s">
        <v>83</v>
      </c>
      <c r="AY115" s="17" t="s">
        <v>143</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151</v>
      </c>
      <c r="BM115" s="183" t="s">
        <v>352</v>
      </c>
    </row>
    <row r="116" spans="1:65" s="2" customFormat="1" ht="19.5">
      <c r="A116" s="34"/>
      <c r="B116" s="35"/>
      <c r="C116" s="36"/>
      <c r="D116" s="201" t="s">
        <v>560</v>
      </c>
      <c r="E116" s="36"/>
      <c r="F116" s="233" t="s">
        <v>942</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560</v>
      </c>
      <c r="AU116" s="17" t="s">
        <v>83</v>
      </c>
    </row>
    <row r="117" spans="1:65" s="2" customFormat="1" ht="33" customHeight="1">
      <c r="A117" s="34"/>
      <c r="B117" s="35"/>
      <c r="C117" s="173" t="s">
        <v>260</v>
      </c>
      <c r="D117" s="173" t="s">
        <v>146</v>
      </c>
      <c r="E117" s="174" t="s">
        <v>945</v>
      </c>
      <c r="F117" s="175" t="s">
        <v>946</v>
      </c>
      <c r="G117" s="176" t="s">
        <v>911</v>
      </c>
      <c r="H117" s="177">
        <v>9</v>
      </c>
      <c r="I117" s="178"/>
      <c r="J117" s="177">
        <f>ROUND((ROUND(I117,2))*(ROUND(H117,2)),2)</f>
        <v>0</v>
      </c>
      <c r="K117" s="175" t="s">
        <v>790</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151</v>
      </c>
      <c r="AT117" s="183" t="s">
        <v>146</v>
      </c>
      <c r="AU117" s="183" t="s">
        <v>83</v>
      </c>
      <c r="AY117" s="17" t="s">
        <v>143</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151</v>
      </c>
      <c r="BM117" s="183" t="s">
        <v>365</v>
      </c>
    </row>
    <row r="118" spans="1:65" s="2" customFormat="1" ht="19.5">
      <c r="A118" s="34"/>
      <c r="B118" s="35"/>
      <c r="C118" s="36"/>
      <c r="D118" s="201" t="s">
        <v>560</v>
      </c>
      <c r="E118" s="36"/>
      <c r="F118" s="233" t="s">
        <v>947</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560</v>
      </c>
      <c r="AU118" s="17" t="s">
        <v>83</v>
      </c>
    </row>
    <row r="119" spans="1:65" s="2" customFormat="1" ht="33" customHeight="1">
      <c r="A119" s="34"/>
      <c r="B119" s="35"/>
      <c r="C119" s="173" t="s">
        <v>273</v>
      </c>
      <c r="D119" s="173" t="s">
        <v>146</v>
      </c>
      <c r="E119" s="174" t="s">
        <v>948</v>
      </c>
      <c r="F119" s="175" t="s">
        <v>949</v>
      </c>
      <c r="G119" s="176" t="s">
        <v>911</v>
      </c>
      <c r="H119" s="177">
        <v>9</v>
      </c>
      <c r="I119" s="178"/>
      <c r="J119" s="177">
        <f>ROUND((ROUND(I119,2))*(ROUND(H119,2)),2)</f>
        <v>0</v>
      </c>
      <c r="K119" s="175" t="s">
        <v>790</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151</v>
      </c>
      <c r="AT119" s="183" t="s">
        <v>146</v>
      </c>
      <c r="AU119" s="183" t="s">
        <v>83</v>
      </c>
      <c r="AY119" s="17" t="s">
        <v>143</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151</v>
      </c>
      <c r="BM119" s="183" t="s">
        <v>383</v>
      </c>
    </row>
    <row r="120" spans="1:65" s="2" customFormat="1" ht="19.5">
      <c r="A120" s="34"/>
      <c r="B120" s="35"/>
      <c r="C120" s="36"/>
      <c r="D120" s="201" t="s">
        <v>560</v>
      </c>
      <c r="E120" s="36"/>
      <c r="F120" s="233" t="s">
        <v>947</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560</v>
      </c>
      <c r="AU120" s="17" t="s">
        <v>83</v>
      </c>
    </row>
    <row r="121" spans="1:65" s="12" customFormat="1" ht="25.9" customHeight="1">
      <c r="B121" s="157"/>
      <c r="C121" s="158"/>
      <c r="D121" s="159" t="s">
        <v>74</v>
      </c>
      <c r="E121" s="160" t="s">
        <v>950</v>
      </c>
      <c r="F121" s="160" t="s">
        <v>951</v>
      </c>
      <c r="G121" s="158"/>
      <c r="H121" s="158"/>
      <c r="I121" s="161"/>
      <c r="J121" s="162">
        <f>BK121</f>
        <v>0</v>
      </c>
      <c r="K121" s="158"/>
      <c r="L121" s="163"/>
      <c r="M121" s="164"/>
      <c r="N121" s="165"/>
      <c r="O121" s="165"/>
      <c r="P121" s="166">
        <f>SUM(P122:P123)</f>
        <v>0</v>
      </c>
      <c r="Q121" s="165"/>
      <c r="R121" s="166">
        <f>SUM(R122:R123)</f>
        <v>0</v>
      </c>
      <c r="S121" s="165"/>
      <c r="T121" s="167">
        <f>SUM(T122:T123)</f>
        <v>0</v>
      </c>
      <c r="AR121" s="168" t="s">
        <v>83</v>
      </c>
      <c r="AT121" s="169" t="s">
        <v>74</v>
      </c>
      <c r="AU121" s="169" t="s">
        <v>75</v>
      </c>
      <c r="AY121" s="168" t="s">
        <v>143</v>
      </c>
      <c r="BK121" s="170">
        <f>SUM(BK122:BK123)</f>
        <v>0</v>
      </c>
    </row>
    <row r="122" spans="1:65" s="2" customFormat="1" ht="33" customHeight="1">
      <c r="A122" s="34"/>
      <c r="B122" s="35"/>
      <c r="C122" s="173" t="s">
        <v>8</v>
      </c>
      <c r="D122" s="173" t="s">
        <v>146</v>
      </c>
      <c r="E122" s="174" t="s">
        <v>952</v>
      </c>
      <c r="F122" s="175" t="s">
        <v>953</v>
      </c>
      <c r="G122" s="176" t="s">
        <v>911</v>
      </c>
      <c r="H122" s="177">
        <v>38</v>
      </c>
      <c r="I122" s="178"/>
      <c r="J122" s="177">
        <f>ROUND((ROUND(I122,2))*(ROUND(H122,2)),2)</f>
        <v>0</v>
      </c>
      <c r="K122" s="175" t="s">
        <v>790</v>
      </c>
      <c r="L122" s="39"/>
      <c r="M122" s="179" t="s">
        <v>18</v>
      </c>
      <c r="N122" s="180" t="s">
        <v>46</v>
      </c>
      <c r="O122" s="64"/>
      <c r="P122" s="181">
        <f>O122*H122</f>
        <v>0</v>
      </c>
      <c r="Q122" s="181">
        <v>0</v>
      </c>
      <c r="R122" s="181">
        <f>Q122*H122</f>
        <v>0</v>
      </c>
      <c r="S122" s="181">
        <v>0</v>
      </c>
      <c r="T122" s="182">
        <f>S122*H122</f>
        <v>0</v>
      </c>
      <c r="U122" s="34"/>
      <c r="V122" s="34"/>
      <c r="W122" s="34"/>
      <c r="X122" s="34"/>
      <c r="Y122" s="34"/>
      <c r="Z122" s="34"/>
      <c r="AA122" s="34"/>
      <c r="AB122" s="34"/>
      <c r="AC122" s="34"/>
      <c r="AD122" s="34"/>
      <c r="AE122" s="34"/>
      <c r="AR122" s="183" t="s">
        <v>151</v>
      </c>
      <c r="AT122" s="183" t="s">
        <v>146</v>
      </c>
      <c r="AU122" s="183" t="s">
        <v>83</v>
      </c>
      <c r="AY122" s="17" t="s">
        <v>143</v>
      </c>
      <c r="BE122" s="184">
        <f>IF(N122="základní",J122,0)</f>
        <v>0</v>
      </c>
      <c r="BF122" s="184">
        <f>IF(N122="snížená",J122,0)</f>
        <v>0</v>
      </c>
      <c r="BG122" s="184">
        <f>IF(N122="zákl. přenesená",J122,0)</f>
        <v>0</v>
      </c>
      <c r="BH122" s="184">
        <f>IF(N122="sníž. přenesená",J122,0)</f>
        <v>0</v>
      </c>
      <c r="BI122" s="184">
        <f>IF(N122="nulová",J122,0)</f>
        <v>0</v>
      </c>
      <c r="BJ122" s="17" t="s">
        <v>83</v>
      </c>
      <c r="BK122" s="184">
        <f>ROUND((ROUND(I122,2))*(ROUND(H122,2)),2)</f>
        <v>0</v>
      </c>
      <c r="BL122" s="17" t="s">
        <v>151</v>
      </c>
      <c r="BM122" s="183" t="s">
        <v>394</v>
      </c>
    </row>
    <row r="123" spans="1:65" s="2" customFormat="1" ht="39">
      <c r="A123" s="34"/>
      <c r="B123" s="35"/>
      <c r="C123" s="36"/>
      <c r="D123" s="201" t="s">
        <v>560</v>
      </c>
      <c r="E123" s="36"/>
      <c r="F123" s="233" t="s">
        <v>954</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560</v>
      </c>
      <c r="AU123" s="17" t="s">
        <v>83</v>
      </c>
    </row>
    <row r="124" spans="1:65" s="12" customFormat="1" ht="25.9" customHeight="1">
      <c r="B124" s="157"/>
      <c r="C124" s="158"/>
      <c r="D124" s="159" t="s">
        <v>74</v>
      </c>
      <c r="E124" s="160" t="s">
        <v>955</v>
      </c>
      <c r="F124" s="160" t="s">
        <v>956</v>
      </c>
      <c r="G124" s="158"/>
      <c r="H124" s="158"/>
      <c r="I124" s="161"/>
      <c r="J124" s="162">
        <f>BK124</f>
        <v>0</v>
      </c>
      <c r="K124" s="158"/>
      <c r="L124" s="163"/>
      <c r="M124" s="164"/>
      <c r="N124" s="165"/>
      <c r="O124" s="165"/>
      <c r="P124" s="166">
        <f>SUM(P125:P134)</f>
        <v>0</v>
      </c>
      <c r="Q124" s="165"/>
      <c r="R124" s="166">
        <f>SUM(R125:R134)</f>
        <v>0</v>
      </c>
      <c r="S124" s="165"/>
      <c r="T124" s="167">
        <f>SUM(T125:T134)</f>
        <v>0</v>
      </c>
      <c r="AR124" s="168" t="s">
        <v>83</v>
      </c>
      <c r="AT124" s="169" t="s">
        <v>74</v>
      </c>
      <c r="AU124" s="169" t="s">
        <v>75</v>
      </c>
      <c r="AY124" s="168" t="s">
        <v>143</v>
      </c>
      <c r="BK124" s="170">
        <f>SUM(BK125:BK134)</f>
        <v>0</v>
      </c>
    </row>
    <row r="125" spans="1:65" s="2" customFormat="1" ht="16.5" customHeight="1">
      <c r="A125" s="34"/>
      <c r="B125" s="35"/>
      <c r="C125" s="173" t="s">
        <v>294</v>
      </c>
      <c r="D125" s="173" t="s">
        <v>146</v>
      </c>
      <c r="E125" s="174" t="s">
        <v>957</v>
      </c>
      <c r="F125" s="175" t="s">
        <v>958</v>
      </c>
      <c r="G125" s="176" t="s">
        <v>911</v>
      </c>
      <c r="H125" s="177">
        <v>42</v>
      </c>
      <c r="I125" s="178"/>
      <c r="J125" s="177">
        <f>ROUND((ROUND(I125,2))*(ROUND(H125,2)),2)</f>
        <v>0</v>
      </c>
      <c r="K125" s="175" t="s">
        <v>790</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151</v>
      </c>
      <c r="AT125" s="183" t="s">
        <v>146</v>
      </c>
      <c r="AU125" s="183" t="s">
        <v>83</v>
      </c>
      <c r="AY125" s="17" t="s">
        <v>143</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151</v>
      </c>
      <c r="BM125" s="183" t="s">
        <v>404</v>
      </c>
    </row>
    <row r="126" spans="1:65" s="2" customFormat="1" ht="19.5">
      <c r="A126" s="34"/>
      <c r="B126" s="35"/>
      <c r="C126" s="36"/>
      <c r="D126" s="201" t="s">
        <v>560</v>
      </c>
      <c r="E126" s="36"/>
      <c r="F126" s="233" t="s">
        <v>959</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560</v>
      </c>
      <c r="AU126" s="17" t="s">
        <v>83</v>
      </c>
    </row>
    <row r="127" spans="1:65" s="2" customFormat="1" ht="16.5" customHeight="1">
      <c r="A127" s="34"/>
      <c r="B127" s="35"/>
      <c r="C127" s="173" t="s">
        <v>298</v>
      </c>
      <c r="D127" s="173" t="s">
        <v>146</v>
      </c>
      <c r="E127" s="174" t="s">
        <v>960</v>
      </c>
      <c r="F127" s="175" t="s">
        <v>961</v>
      </c>
      <c r="G127" s="176" t="s">
        <v>911</v>
      </c>
      <c r="H127" s="177">
        <v>30</v>
      </c>
      <c r="I127" s="178"/>
      <c r="J127" s="177">
        <f>ROUND((ROUND(I127,2))*(ROUND(H127,2)),2)</f>
        <v>0</v>
      </c>
      <c r="K127" s="175" t="s">
        <v>790</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151</v>
      </c>
      <c r="AT127" s="183" t="s">
        <v>146</v>
      </c>
      <c r="AU127" s="183" t="s">
        <v>83</v>
      </c>
      <c r="AY127" s="17" t="s">
        <v>143</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151</v>
      </c>
      <c r="BM127" s="183" t="s">
        <v>419</v>
      </c>
    </row>
    <row r="128" spans="1:65" s="2" customFormat="1" ht="19.5">
      <c r="A128" s="34"/>
      <c r="B128" s="35"/>
      <c r="C128" s="36"/>
      <c r="D128" s="201" t="s">
        <v>560</v>
      </c>
      <c r="E128" s="36"/>
      <c r="F128" s="233" t="s">
        <v>959</v>
      </c>
      <c r="G128" s="36"/>
      <c r="H128" s="36"/>
      <c r="I128" s="187"/>
      <c r="J128" s="36"/>
      <c r="K128" s="36"/>
      <c r="L128" s="39"/>
      <c r="M128" s="188"/>
      <c r="N128" s="189"/>
      <c r="O128" s="64"/>
      <c r="P128" s="64"/>
      <c r="Q128" s="64"/>
      <c r="R128" s="64"/>
      <c r="S128" s="64"/>
      <c r="T128" s="65"/>
      <c r="U128" s="34"/>
      <c r="V128" s="34"/>
      <c r="W128" s="34"/>
      <c r="X128" s="34"/>
      <c r="Y128" s="34"/>
      <c r="Z128" s="34"/>
      <c r="AA128" s="34"/>
      <c r="AB128" s="34"/>
      <c r="AC128" s="34"/>
      <c r="AD128" s="34"/>
      <c r="AE128" s="34"/>
      <c r="AT128" s="17" t="s">
        <v>560</v>
      </c>
      <c r="AU128" s="17" t="s">
        <v>83</v>
      </c>
    </row>
    <row r="129" spans="1:65" s="2" customFormat="1" ht="16.5" customHeight="1">
      <c r="A129" s="34"/>
      <c r="B129" s="35"/>
      <c r="C129" s="173" t="s">
        <v>303</v>
      </c>
      <c r="D129" s="173" t="s">
        <v>146</v>
      </c>
      <c r="E129" s="174" t="s">
        <v>962</v>
      </c>
      <c r="F129" s="175" t="s">
        <v>963</v>
      </c>
      <c r="G129" s="176" t="s">
        <v>911</v>
      </c>
      <c r="H129" s="177">
        <v>4</v>
      </c>
      <c r="I129" s="178"/>
      <c r="J129" s="177">
        <f>ROUND((ROUND(I129,2))*(ROUND(H129,2)),2)</f>
        <v>0</v>
      </c>
      <c r="K129" s="175" t="s">
        <v>790</v>
      </c>
      <c r="L129" s="39"/>
      <c r="M129" s="179" t="s">
        <v>18</v>
      </c>
      <c r="N129" s="180" t="s">
        <v>46</v>
      </c>
      <c r="O129" s="64"/>
      <c r="P129" s="181">
        <f>O129*H129</f>
        <v>0</v>
      </c>
      <c r="Q129" s="181">
        <v>0</v>
      </c>
      <c r="R129" s="181">
        <f>Q129*H129</f>
        <v>0</v>
      </c>
      <c r="S129" s="181">
        <v>0</v>
      </c>
      <c r="T129" s="182">
        <f>S129*H129</f>
        <v>0</v>
      </c>
      <c r="U129" s="34"/>
      <c r="V129" s="34"/>
      <c r="W129" s="34"/>
      <c r="X129" s="34"/>
      <c r="Y129" s="34"/>
      <c r="Z129" s="34"/>
      <c r="AA129" s="34"/>
      <c r="AB129" s="34"/>
      <c r="AC129" s="34"/>
      <c r="AD129" s="34"/>
      <c r="AE129" s="34"/>
      <c r="AR129" s="183" t="s">
        <v>151</v>
      </c>
      <c r="AT129" s="183" t="s">
        <v>146</v>
      </c>
      <c r="AU129" s="183" t="s">
        <v>83</v>
      </c>
      <c r="AY129" s="17" t="s">
        <v>143</v>
      </c>
      <c r="BE129" s="184">
        <f>IF(N129="základní",J129,0)</f>
        <v>0</v>
      </c>
      <c r="BF129" s="184">
        <f>IF(N129="snížená",J129,0)</f>
        <v>0</v>
      </c>
      <c r="BG129" s="184">
        <f>IF(N129="zákl. přenesená",J129,0)</f>
        <v>0</v>
      </c>
      <c r="BH129" s="184">
        <f>IF(N129="sníž. přenesená",J129,0)</f>
        <v>0</v>
      </c>
      <c r="BI129" s="184">
        <f>IF(N129="nulová",J129,0)</f>
        <v>0</v>
      </c>
      <c r="BJ129" s="17" t="s">
        <v>83</v>
      </c>
      <c r="BK129" s="184">
        <f>ROUND((ROUND(I129,2))*(ROUND(H129,2)),2)</f>
        <v>0</v>
      </c>
      <c r="BL129" s="17" t="s">
        <v>151</v>
      </c>
      <c r="BM129" s="183" t="s">
        <v>431</v>
      </c>
    </row>
    <row r="130" spans="1:65" s="2" customFormat="1" ht="19.5">
      <c r="A130" s="34"/>
      <c r="B130" s="35"/>
      <c r="C130" s="36"/>
      <c r="D130" s="201" t="s">
        <v>560</v>
      </c>
      <c r="E130" s="36"/>
      <c r="F130" s="233" t="s">
        <v>959</v>
      </c>
      <c r="G130" s="36"/>
      <c r="H130" s="36"/>
      <c r="I130" s="187"/>
      <c r="J130" s="36"/>
      <c r="K130" s="36"/>
      <c r="L130" s="39"/>
      <c r="M130" s="188"/>
      <c r="N130" s="189"/>
      <c r="O130" s="64"/>
      <c r="P130" s="64"/>
      <c r="Q130" s="64"/>
      <c r="R130" s="64"/>
      <c r="S130" s="64"/>
      <c r="T130" s="65"/>
      <c r="U130" s="34"/>
      <c r="V130" s="34"/>
      <c r="W130" s="34"/>
      <c r="X130" s="34"/>
      <c r="Y130" s="34"/>
      <c r="Z130" s="34"/>
      <c r="AA130" s="34"/>
      <c r="AB130" s="34"/>
      <c r="AC130" s="34"/>
      <c r="AD130" s="34"/>
      <c r="AE130" s="34"/>
      <c r="AT130" s="17" t="s">
        <v>560</v>
      </c>
      <c r="AU130" s="17" t="s">
        <v>83</v>
      </c>
    </row>
    <row r="131" spans="1:65" s="2" customFormat="1" ht="16.5" customHeight="1">
      <c r="A131" s="34"/>
      <c r="B131" s="35"/>
      <c r="C131" s="173" t="s">
        <v>315</v>
      </c>
      <c r="D131" s="173" t="s">
        <v>146</v>
      </c>
      <c r="E131" s="174" t="s">
        <v>964</v>
      </c>
      <c r="F131" s="175" t="s">
        <v>965</v>
      </c>
      <c r="G131" s="176" t="s">
        <v>911</v>
      </c>
      <c r="H131" s="177">
        <v>2</v>
      </c>
      <c r="I131" s="178"/>
      <c r="J131" s="177">
        <f>ROUND((ROUND(I131,2))*(ROUND(H131,2)),2)</f>
        <v>0</v>
      </c>
      <c r="K131" s="175" t="s">
        <v>790</v>
      </c>
      <c r="L131" s="39"/>
      <c r="M131" s="179" t="s">
        <v>18</v>
      </c>
      <c r="N131" s="180" t="s">
        <v>46</v>
      </c>
      <c r="O131" s="64"/>
      <c r="P131" s="181">
        <f>O131*H131</f>
        <v>0</v>
      </c>
      <c r="Q131" s="181">
        <v>0</v>
      </c>
      <c r="R131" s="181">
        <f>Q131*H131</f>
        <v>0</v>
      </c>
      <c r="S131" s="181">
        <v>0</v>
      </c>
      <c r="T131" s="182">
        <f>S131*H131</f>
        <v>0</v>
      </c>
      <c r="U131" s="34"/>
      <c r="V131" s="34"/>
      <c r="W131" s="34"/>
      <c r="X131" s="34"/>
      <c r="Y131" s="34"/>
      <c r="Z131" s="34"/>
      <c r="AA131" s="34"/>
      <c r="AB131" s="34"/>
      <c r="AC131" s="34"/>
      <c r="AD131" s="34"/>
      <c r="AE131" s="34"/>
      <c r="AR131" s="183" t="s">
        <v>151</v>
      </c>
      <c r="AT131" s="183" t="s">
        <v>146</v>
      </c>
      <c r="AU131" s="183" t="s">
        <v>83</v>
      </c>
      <c r="AY131" s="17" t="s">
        <v>143</v>
      </c>
      <c r="BE131" s="184">
        <f>IF(N131="základní",J131,0)</f>
        <v>0</v>
      </c>
      <c r="BF131" s="184">
        <f>IF(N131="snížená",J131,0)</f>
        <v>0</v>
      </c>
      <c r="BG131" s="184">
        <f>IF(N131="zákl. přenesená",J131,0)</f>
        <v>0</v>
      </c>
      <c r="BH131" s="184">
        <f>IF(N131="sníž. přenesená",J131,0)</f>
        <v>0</v>
      </c>
      <c r="BI131" s="184">
        <f>IF(N131="nulová",J131,0)</f>
        <v>0</v>
      </c>
      <c r="BJ131" s="17" t="s">
        <v>83</v>
      </c>
      <c r="BK131" s="184">
        <f>ROUND((ROUND(I131,2))*(ROUND(H131,2)),2)</f>
        <v>0</v>
      </c>
      <c r="BL131" s="17" t="s">
        <v>151</v>
      </c>
      <c r="BM131" s="183" t="s">
        <v>442</v>
      </c>
    </row>
    <row r="132" spans="1:65" s="2" customFormat="1" ht="19.5">
      <c r="A132" s="34"/>
      <c r="B132" s="35"/>
      <c r="C132" s="36"/>
      <c r="D132" s="201" t="s">
        <v>560</v>
      </c>
      <c r="E132" s="36"/>
      <c r="F132" s="233" t="s">
        <v>959</v>
      </c>
      <c r="G132" s="36"/>
      <c r="H132" s="36"/>
      <c r="I132" s="187"/>
      <c r="J132" s="36"/>
      <c r="K132" s="36"/>
      <c r="L132" s="39"/>
      <c r="M132" s="188"/>
      <c r="N132" s="189"/>
      <c r="O132" s="64"/>
      <c r="P132" s="64"/>
      <c r="Q132" s="64"/>
      <c r="R132" s="64"/>
      <c r="S132" s="64"/>
      <c r="T132" s="65"/>
      <c r="U132" s="34"/>
      <c r="V132" s="34"/>
      <c r="W132" s="34"/>
      <c r="X132" s="34"/>
      <c r="Y132" s="34"/>
      <c r="Z132" s="34"/>
      <c r="AA132" s="34"/>
      <c r="AB132" s="34"/>
      <c r="AC132" s="34"/>
      <c r="AD132" s="34"/>
      <c r="AE132" s="34"/>
      <c r="AT132" s="17" t="s">
        <v>560</v>
      </c>
      <c r="AU132" s="17" t="s">
        <v>83</v>
      </c>
    </row>
    <row r="133" spans="1:65" s="2" customFormat="1" ht="16.5" customHeight="1">
      <c r="A133" s="34"/>
      <c r="B133" s="35"/>
      <c r="C133" s="173" t="s">
        <v>320</v>
      </c>
      <c r="D133" s="173" t="s">
        <v>146</v>
      </c>
      <c r="E133" s="174" t="s">
        <v>966</v>
      </c>
      <c r="F133" s="175" t="s">
        <v>967</v>
      </c>
      <c r="G133" s="176" t="s">
        <v>911</v>
      </c>
      <c r="H133" s="177">
        <v>2</v>
      </c>
      <c r="I133" s="178"/>
      <c r="J133" s="177">
        <f>ROUND((ROUND(I133,2))*(ROUND(H133,2)),2)</f>
        <v>0</v>
      </c>
      <c r="K133" s="175" t="s">
        <v>790</v>
      </c>
      <c r="L133" s="39"/>
      <c r="M133" s="179" t="s">
        <v>18</v>
      </c>
      <c r="N133" s="180" t="s">
        <v>46</v>
      </c>
      <c r="O133" s="64"/>
      <c r="P133" s="181">
        <f>O133*H133</f>
        <v>0</v>
      </c>
      <c r="Q133" s="181">
        <v>0</v>
      </c>
      <c r="R133" s="181">
        <f>Q133*H133</f>
        <v>0</v>
      </c>
      <c r="S133" s="181">
        <v>0</v>
      </c>
      <c r="T133" s="182">
        <f>S133*H133</f>
        <v>0</v>
      </c>
      <c r="U133" s="34"/>
      <c r="V133" s="34"/>
      <c r="W133" s="34"/>
      <c r="X133" s="34"/>
      <c r="Y133" s="34"/>
      <c r="Z133" s="34"/>
      <c r="AA133" s="34"/>
      <c r="AB133" s="34"/>
      <c r="AC133" s="34"/>
      <c r="AD133" s="34"/>
      <c r="AE133" s="34"/>
      <c r="AR133" s="183" t="s">
        <v>151</v>
      </c>
      <c r="AT133" s="183" t="s">
        <v>146</v>
      </c>
      <c r="AU133" s="183" t="s">
        <v>83</v>
      </c>
      <c r="AY133" s="17" t="s">
        <v>143</v>
      </c>
      <c r="BE133" s="184">
        <f>IF(N133="základní",J133,0)</f>
        <v>0</v>
      </c>
      <c r="BF133" s="184">
        <f>IF(N133="snížená",J133,0)</f>
        <v>0</v>
      </c>
      <c r="BG133" s="184">
        <f>IF(N133="zákl. přenesená",J133,0)</f>
        <v>0</v>
      </c>
      <c r="BH133" s="184">
        <f>IF(N133="sníž. přenesená",J133,0)</f>
        <v>0</v>
      </c>
      <c r="BI133" s="184">
        <f>IF(N133="nulová",J133,0)</f>
        <v>0</v>
      </c>
      <c r="BJ133" s="17" t="s">
        <v>83</v>
      </c>
      <c r="BK133" s="184">
        <f>ROUND((ROUND(I133,2))*(ROUND(H133,2)),2)</f>
        <v>0</v>
      </c>
      <c r="BL133" s="17" t="s">
        <v>151</v>
      </c>
      <c r="BM133" s="183" t="s">
        <v>454</v>
      </c>
    </row>
    <row r="134" spans="1:65" s="2" customFormat="1" ht="19.5">
      <c r="A134" s="34"/>
      <c r="B134" s="35"/>
      <c r="C134" s="36"/>
      <c r="D134" s="201" t="s">
        <v>560</v>
      </c>
      <c r="E134" s="36"/>
      <c r="F134" s="233" t="s">
        <v>959</v>
      </c>
      <c r="G134" s="36"/>
      <c r="H134" s="36"/>
      <c r="I134" s="187"/>
      <c r="J134" s="36"/>
      <c r="K134" s="36"/>
      <c r="L134" s="39"/>
      <c r="M134" s="188"/>
      <c r="N134" s="189"/>
      <c r="O134" s="64"/>
      <c r="P134" s="64"/>
      <c r="Q134" s="64"/>
      <c r="R134" s="64"/>
      <c r="S134" s="64"/>
      <c r="T134" s="65"/>
      <c r="U134" s="34"/>
      <c r="V134" s="34"/>
      <c r="W134" s="34"/>
      <c r="X134" s="34"/>
      <c r="Y134" s="34"/>
      <c r="Z134" s="34"/>
      <c r="AA134" s="34"/>
      <c r="AB134" s="34"/>
      <c r="AC134" s="34"/>
      <c r="AD134" s="34"/>
      <c r="AE134" s="34"/>
      <c r="AT134" s="17" t="s">
        <v>560</v>
      </c>
      <c r="AU134" s="17" t="s">
        <v>83</v>
      </c>
    </row>
    <row r="135" spans="1:65" s="12" customFormat="1" ht="25.9" customHeight="1">
      <c r="B135" s="157"/>
      <c r="C135" s="158"/>
      <c r="D135" s="159" t="s">
        <v>74</v>
      </c>
      <c r="E135" s="160" t="s">
        <v>968</v>
      </c>
      <c r="F135" s="160" t="s">
        <v>969</v>
      </c>
      <c r="G135" s="158"/>
      <c r="H135" s="158"/>
      <c r="I135" s="161"/>
      <c r="J135" s="162">
        <f>BK135</f>
        <v>0</v>
      </c>
      <c r="K135" s="158"/>
      <c r="L135" s="163"/>
      <c r="M135" s="164"/>
      <c r="N135" s="165"/>
      <c r="O135" s="165"/>
      <c r="P135" s="166">
        <f>SUM(P136:P144)</f>
        <v>0</v>
      </c>
      <c r="Q135" s="165"/>
      <c r="R135" s="166">
        <f>SUM(R136:R144)</f>
        <v>0</v>
      </c>
      <c r="S135" s="165"/>
      <c r="T135" s="167">
        <f>SUM(T136:T144)</f>
        <v>0</v>
      </c>
      <c r="AR135" s="168" t="s">
        <v>83</v>
      </c>
      <c r="AT135" s="169" t="s">
        <v>74</v>
      </c>
      <c r="AU135" s="169" t="s">
        <v>75</v>
      </c>
      <c r="AY135" s="168" t="s">
        <v>143</v>
      </c>
      <c r="BK135" s="170">
        <f>SUM(BK136:BK144)</f>
        <v>0</v>
      </c>
    </row>
    <row r="136" spans="1:65" s="2" customFormat="1" ht="24.2" customHeight="1">
      <c r="A136" s="34"/>
      <c r="B136" s="35"/>
      <c r="C136" s="173" t="s">
        <v>7</v>
      </c>
      <c r="D136" s="173" t="s">
        <v>146</v>
      </c>
      <c r="E136" s="174" t="s">
        <v>970</v>
      </c>
      <c r="F136" s="175" t="s">
        <v>971</v>
      </c>
      <c r="G136" s="176" t="s">
        <v>911</v>
      </c>
      <c r="H136" s="177">
        <v>38</v>
      </c>
      <c r="I136" s="178"/>
      <c r="J136" s="177">
        <f>ROUND((ROUND(I136,2))*(ROUND(H136,2)),2)</f>
        <v>0</v>
      </c>
      <c r="K136" s="175" t="s">
        <v>790</v>
      </c>
      <c r="L136" s="39"/>
      <c r="M136" s="179" t="s">
        <v>18</v>
      </c>
      <c r="N136" s="180" t="s">
        <v>46</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151</v>
      </c>
      <c r="AT136" s="183" t="s">
        <v>146</v>
      </c>
      <c r="AU136" s="183" t="s">
        <v>83</v>
      </c>
      <c r="AY136" s="17" t="s">
        <v>143</v>
      </c>
      <c r="BE136" s="184">
        <f>IF(N136="základní",J136,0)</f>
        <v>0</v>
      </c>
      <c r="BF136" s="184">
        <f>IF(N136="snížená",J136,0)</f>
        <v>0</v>
      </c>
      <c r="BG136" s="184">
        <f>IF(N136="zákl. přenesená",J136,0)</f>
        <v>0</v>
      </c>
      <c r="BH136" s="184">
        <f>IF(N136="sníž. přenesená",J136,0)</f>
        <v>0</v>
      </c>
      <c r="BI136" s="184">
        <f>IF(N136="nulová",J136,0)</f>
        <v>0</v>
      </c>
      <c r="BJ136" s="17" t="s">
        <v>83</v>
      </c>
      <c r="BK136" s="184">
        <f>ROUND((ROUND(I136,2))*(ROUND(H136,2)),2)</f>
        <v>0</v>
      </c>
      <c r="BL136" s="17" t="s">
        <v>151</v>
      </c>
      <c r="BM136" s="183" t="s">
        <v>469</v>
      </c>
    </row>
    <row r="137" spans="1:65" s="2" customFormat="1" ht="19.5">
      <c r="A137" s="34"/>
      <c r="B137" s="35"/>
      <c r="C137" s="36"/>
      <c r="D137" s="201" t="s">
        <v>560</v>
      </c>
      <c r="E137" s="36"/>
      <c r="F137" s="233" t="s">
        <v>972</v>
      </c>
      <c r="G137" s="36"/>
      <c r="H137" s="36"/>
      <c r="I137" s="187"/>
      <c r="J137" s="36"/>
      <c r="K137" s="36"/>
      <c r="L137" s="39"/>
      <c r="M137" s="188"/>
      <c r="N137" s="189"/>
      <c r="O137" s="64"/>
      <c r="P137" s="64"/>
      <c r="Q137" s="64"/>
      <c r="R137" s="64"/>
      <c r="S137" s="64"/>
      <c r="T137" s="65"/>
      <c r="U137" s="34"/>
      <c r="V137" s="34"/>
      <c r="W137" s="34"/>
      <c r="X137" s="34"/>
      <c r="Y137" s="34"/>
      <c r="Z137" s="34"/>
      <c r="AA137" s="34"/>
      <c r="AB137" s="34"/>
      <c r="AC137" s="34"/>
      <c r="AD137" s="34"/>
      <c r="AE137" s="34"/>
      <c r="AT137" s="17" t="s">
        <v>560</v>
      </c>
      <c r="AU137" s="17" t="s">
        <v>83</v>
      </c>
    </row>
    <row r="138" spans="1:65" s="2" customFormat="1" ht="24.2" customHeight="1">
      <c r="A138" s="34"/>
      <c r="B138" s="35"/>
      <c r="C138" s="173" t="s">
        <v>337</v>
      </c>
      <c r="D138" s="173" t="s">
        <v>146</v>
      </c>
      <c r="E138" s="174" t="s">
        <v>973</v>
      </c>
      <c r="F138" s="175" t="s">
        <v>974</v>
      </c>
      <c r="G138" s="176" t="s">
        <v>911</v>
      </c>
      <c r="H138" s="177">
        <v>14</v>
      </c>
      <c r="I138" s="178"/>
      <c r="J138" s="177">
        <f>ROUND((ROUND(I138,2))*(ROUND(H138,2)),2)</f>
        <v>0</v>
      </c>
      <c r="K138" s="175" t="s">
        <v>790</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151</v>
      </c>
      <c r="AT138" s="183" t="s">
        <v>146</v>
      </c>
      <c r="AU138" s="183" t="s">
        <v>83</v>
      </c>
      <c r="AY138" s="17" t="s">
        <v>143</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151</v>
      </c>
      <c r="BM138" s="183" t="s">
        <v>482</v>
      </c>
    </row>
    <row r="139" spans="1:65" s="2" customFormat="1" ht="19.5">
      <c r="A139" s="34"/>
      <c r="B139" s="35"/>
      <c r="C139" s="36"/>
      <c r="D139" s="201" t="s">
        <v>560</v>
      </c>
      <c r="E139" s="36"/>
      <c r="F139" s="233" t="s">
        <v>972</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560</v>
      </c>
      <c r="AU139" s="17" t="s">
        <v>83</v>
      </c>
    </row>
    <row r="140" spans="1:65" s="2" customFormat="1" ht="21.75" customHeight="1">
      <c r="A140" s="34"/>
      <c r="B140" s="35"/>
      <c r="C140" s="173" t="s">
        <v>347</v>
      </c>
      <c r="D140" s="173" t="s">
        <v>146</v>
      </c>
      <c r="E140" s="174" t="s">
        <v>975</v>
      </c>
      <c r="F140" s="175" t="s">
        <v>976</v>
      </c>
      <c r="G140" s="176" t="s">
        <v>911</v>
      </c>
      <c r="H140" s="177">
        <v>14</v>
      </c>
      <c r="I140" s="178"/>
      <c r="J140" s="177">
        <f>ROUND((ROUND(I140,2))*(ROUND(H140,2)),2)</f>
        <v>0</v>
      </c>
      <c r="K140" s="175" t="s">
        <v>790</v>
      </c>
      <c r="L140" s="39"/>
      <c r="M140" s="179" t="s">
        <v>18</v>
      </c>
      <c r="N140" s="180" t="s">
        <v>46</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151</v>
      </c>
      <c r="AT140" s="183" t="s">
        <v>146</v>
      </c>
      <c r="AU140" s="183" t="s">
        <v>83</v>
      </c>
      <c r="AY140" s="17" t="s">
        <v>143</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151</v>
      </c>
      <c r="BM140" s="183" t="s">
        <v>498</v>
      </c>
    </row>
    <row r="141" spans="1:65" s="2" customFormat="1" ht="19.5">
      <c r="A141" s="34"/>
      <c r="B141" s="35"/>
      <c r="C141" s="36"/>
      <c r="D141" s="201" t="s">
        <v>560</v>
      </c>
      <c r="E141" s="36"/>
      <c r="F141" s="233" t="s">
        <v>977</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560</v>
      </c>
      <c r="AU141" s="17" t="s">
        <v>83</v>
      </c>
    </row>
    <row r="142" spans="1:65" s="2" customFormat="1" ht="21.75" customHeight="1">
      <c r="A142" s="34"/>
      <c r="B142" s="35"/>
      <c r="C142" s="173" t="s">
        <v>352</v>
      </c>
      <c r="D142" s="173" t="s">
        <v>146</v>
      </c>
      <c r="E142" s="174" t="s">
        <v>978</v>
      </c>
      <c r="F142" s="175" t="s">
        <v>979</v>
      </c>
      <c r="G142" s="176" t="s">
        <v>911</v>
      </c>
      <c r="H142" s="177">
        <v>38</v>
      </c>
      <c r="I142" s="178"/>
      <c r="J142" s="177">
        <f>ROUND((ROUND(I142,2))*(ROUND(H142,2)),2)</f>
        <v>0</v>
      </c>
      <c r="K142" s="175" t="s">
        <v>790</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151</v>
      </c>
      <c r="AT142" s="183" t="s">
        <v>146</v>
      </c>
      <c r="AU142" s="183" t="s">
        <v>83</v>
      </c>
      <c r="AY142" s="17" t="s">
        <v>143</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151</v>
      </c>
      <c r="BM142" s="183" t="s">
        <v>515</v>
      </c>
    </row>
    <row r="143" spans="1:65" s="2" customFormat="1" ht="19.5">
      <c r="A143" s="34"/>
      <c r="B143" s="35"/>
      <c r="C143" s="36"/>
      <c r="D143" s="201" t="s">
        <v>560</v>
      </c>
      <c r="E143" s="36"/>
      <c r="F143" s="233" t="s">
        <v>977</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560</v>
      </c>
      <c r="AU143" s="17" t="s">
        <v>83</v>
      </c>
    </row>
    <row r="144" spans="1:65" s="2" customFormat="1" ht="21.75" customHeight="1">
      <c r="A144" s="34"/>
      <c r="B144" s="35"/>
      <c r="C144" s="173" t="s">
        <v>359</v>
      </c>
      <c r="D144" s="173" t="s">
        <v>146</v>
      </c>
      <c r="E144" s="174" t="s">
        <v>980</v>
      </c>
      <c r="F144" s="175" t="s">
        <v>981</v>
      </c>
      <c r="G144" s="176" t="s">
        <v>911</v>
      </c>
      <c r="H144" s="177">
        <v>14</v>
      </c>
      <c r="I144" s="178"/>
      <c r="J144" s="177">
        <f>ROUND((ROUND(I144,2))*(ROUND(H144,2)),2)</f>
        <v>0</v>
      </c>
      <c r="K144" s="175" t="s">
        <v>790</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151</v>
      </c>
      <c r="AT144" s="183" t="s">
        <v>146</v>
      </c>
      <c r="AU144" s="183" t="s">
        <v>83</v>
      </c>
      <c r="AY144" s="17" t="s">
        <v>143</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151</v>
      </c>
      <c r="BM144" s="183" t="s">
        <v>525</v>
      </c>
    </row>
    <row r="145" spans="1:65" s="12" customFormat="1" ht="25.9" customHeight="1">
      <c r="B145" s="157"/>
      <c r="C145" s="158"/>
      <c r="D145" s="159" t="s">
        <v>74</v>
      </c>
      <c r="E145" s="160" t="s">
        <v>982</v>
      </c>
      <c r="F145" s="160" t="s">
        <v>983</v>
      </c>
      <c r="G145" s="158"/>
      <c r="H145" s="158"/>
      <c r="I145" s="161"/>
      <c r="J145" s="162">
        <f>BK145</f>
        <v>0</v>
      </c>
      <c r="K145" s="158"/>
      <c r="L145" s="163"/>
      <c r="M145" s="164"/>
      <c r="N145" s="165"/>
      <c r="O145" s="165"/>
      <c r="P145" s="166">
        <f>SUM(P146:P148)</f>
        <v>0</v>
      </c>
      <c r="Q145" s="165"/>
      <c r="R145" s="166">
        <f>SUM(R146:R148)</f>
        <v>0</v>
      </c>
      <c r="S145" s="165"/>
      <c r="T145" s="167">
        <f>SUM(T146:T148)</f>
        <v>0</v>
      </c>
      <c r="AR145" s="168" t="s">
        <v>83</v>
      </c>
      <c r="AT145" s="169" t="s">
        <v>74</v>
      </c>
      <c r="AU145" s="169" t="s">
        <v>75</v>
      </c>
      <c r="AY145" s="168" t="s">
        <v>143</v>
      </c>
      <c r="BK145" s="170">
        <f>SUM(BK146:BK148)</f>
        <v>0</v>
      </c>
    </row>
    <row r="146" spans="1:65" s="2" customFormat="1" ht="37.9" customHeight="1">
      <c r="A146" s="34"/>
      <c r="B146" s="35"/>
      <c r="C146" s="173" t="s">
        <v>365</v>
      </c>
      <c r="D146" s="173" t="s">
        <v>146</v>
      </c>
      <c r="E146" s="174" t="s">
        <v>984</v>
      </c>
      <c r="F146" s="175" t="s">
        <v>985</v>
      </c>
      <c r="G146" s="176" t="s">
        <v>911</v>
      </c>
      <c r="H146" s="177">
        <v>12</v>
      </c>
      <c r="I146" s="178"/>
      <c r="J146" s="177">
        <f>ROUND((ROUND(I146,2))*(ROUND(H146,2)),2)</f>
        <v>0</v>
      </c>
      <c r="K146" s="175" t="s">
        <v>790</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151</v>
      </c>
      <c r="AT146" s="183" t="s">
        <v>146</v>
      </c>
      <c r="AU146" s="183" t="s">
        <v>83</v>
      </c>
      <c r="AY146" s="17" t="s">
        <v>143</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151</v>
      </c>
      <c r="BM146" s="183" t="s">
        <v>535</v>
      </c>
    </row>
    <row r="147" spans="1:65" s="2" customFormat="1" ht="16.5" customHeight="1">
      <c r="A147" s="34"/>
      <c r="B147" s="35"/>
      <c r="C147" s="173" t="s">
        <v>371</v>
      </c>
      <c r="D147" s="173" t="s">
        <v>146</v>
      </c>
      <c r="E147" s="174" t="s">
        <v>986</v>
      </c>
      <c r="F147" s="175" t="s">
        <v>987</v>
      </c>
      <c r="G147" s="176" t="s">
        <v>911</v>
      </c>
      <c r="H147" s="177">
        <v>1</v>
      </c>
      <c r="I147" s="178"/>
      <c r="J147" s="177">
        <f>ROUND((ROUND(I147,2))*(ROUND(H147,2)),2)</f>
        <v>0</v>
      </c>
      <c r="K147" s="175" t="s">
        <v>790</v>
      </c>
      <c r="L147" s="39"/>
      <c r="M147" s="179" t="s">
        <v>18</v>
      </c>
      <c r="N147" s="180" t="s">
        <v>46</v>
      </c>
      <c r="O147" s="64"/>
      <c r="P147" s="181">
        <f>O147*H147</f>
        <v>0</v>
      </c>
      <c r="Q147" s="181">
        <v>0</v>
      </c>
      <c r="R147" s="181">
        <f>Q147*H147</f>
        <v>0</v>
      </c>
      <c r="S147" s="181">
        <v>0</v>
      </c>
      <c r="T147" s="182">
        <f>S147*H147</f>
        <v>0</v>
      </c>
      <c r="U147" s="34"/>
      <c r="V147" s="34"/>
      <c r="W147" s="34"/>
      <c r="X147" s="34"/>
      <c r="Y147" s="34"/>
      <c r="Z147" s="34"/>
      <c r="AA147" s="34"/>
      <c r="AB147" s="34"/>
      <c r="AC147" s="34"/>
      <c r="AD147" s="34"/>
      <c r="AE147" s="34"/>
      <c r="AR147" s="183" t="s">
        <v>151</v>
      </c>
      <c r="AT147" s="183" t="s">
        <v>146</v>
      </c>
      <c r="AU147" s="183" t="s">
        <v>83</v>
      </c>
      <c r="AY147" s="17" t="s">
        <v>143</v>
      </c>
      <c r="BE147" s="184">
        <f>IF(N147="základní",J147,0)</f>
        <v>0</v>
      </c>
      <c r="BF147" s="184">
        <f>IF(N147="snížená",J147,0)</f>
        <v>0</v>
      </c>
      <c r="BG147" s="184">
        <f>IF(N147="zákl. přenesená",J147,0)</f>
        <v>0</v>
      </c>
      <c r="BH147" s="184">
        <f>IF(N147="sníž. přenesená",J147,0)</f>
        <v>0</v>
      </c>
      <c r="BI147" s="184">
        <f>IF(N147="nulová",J147,0)</f>
        <v>0</v>
      </c>
      <c r="BJ147" s="17" t="s">
        <v>83</v>
      </c>
      <c r="BK147" s="184">
        <f>ROUND((ROUND(I147,2))*(ROUND(H147,2)),2)</f>
        <v>0</v>
      </c>
      <c r="BL147" s="17" t="s">
        <v>151</v>
      </c>
      <c r="BM147" s="183" t="s">
        <v>548</v>
      </c>
    </row>
    <row r="148" spans="1:65" s="2" customFormat="1" ht="29.25">
      <c r="A148" s="34"/>
      <c r="B148" s="35"/>
      <c r="C148" s="36"/>
      <c r="D148" s="201" t="s">
        <v>560</v>
      </c>
      <c r="E148" s="36"/>
      <c r="F148" s="233" t="s">
        <v>988</v>
      </c>
      <c r="G148" s="36"/>
      <c r="H148" s="36"/>
      <c r="I148" s="187"/>
      <c r="J148" s="36"/>
      <c r="K148" s="36"/>
      <c r="L148" s="39"/>
      <c r="M148" s="188"/>
      <c r="N148" s="189"/>
      <c r="O148" s="64"/>
      <c r="P148" s="64"/>
      <c r="Q148" s="64"/>
      <c r="R148" s="64"/>
      <c r="S148" s="64"/>
      <c r="T148" s="65"/>
      <c r="U148" s="34"/>
      <c r="V148" s="34"/>
      <c r="W148" s="34"/>
      <c r="X148" s="34"/>
      <c r="Y148" s="34"/>
      <c r="Z148" s="34"/>
      <c r="AA148" s="34"/>
      <c r="AB148" s="34"/>
      <c r="AC148" s="34"/>
      <c r="AD148" s="34"/>
      <c r="AE148" s="34"/>
      <c r="AT148" s="17" t="s">
        <v>560</v>
      </c>
      <c r="AU148" s="17" t="s">
        <v>83</v>
      </c>
    </row>
    <row r="149" spans="1:65" s="12" customFormat="1" ht="25.9" customHeight="1">
      <c r="B149" s="157"/>
      <c r="C149" s="158"/>
      <c r="D149" s="159" t="s">
        <v>74</v>
      </c>
      <c r="E149" s="160" t="s">
        <v>989</v>
      </c>
      <c r="F149" s="160" t="s">
        <v>990</v>
      </c>
      <c r="G149" s="158"/>
      <c r="H149" s="158"/>
      <c r="I149" s="161"/>
      <c r="J149" s="162">
        <f>BK149</f>
        <v>0</v>
      </c>
      <c r="K149" s="158"/>
      <c r="L149" s="163"/>
      <c r="M149" s="164"/>
      <c r="N149" s="165"/>
      <c r="O149" s="165"/>
      <c r="P149" s="166">
        <f>SUM(P150:P167)</f>
        <v>0</v>
      </c>
      <c r="Q149" s="165"/>
      <c r="R149" s="166">
        <f>SUM(R150:R167)</f>
        <v>0</v>
      </c>
      <c r="S149" s="165"/>
      <c r="T149" s="167">
        <f>SUM(T150:T167)</f>
        <v>0</v>
      </c>
      <c r="AR149" s="168" t="s">
        <v>83</v>
      </c>
      <c r="AT149" s="169" t="s">
        <v>74</v>
      </c>
      <c r="AU149" s="169" t="s">
        <v>75</v>
      </c>
      <c r="AY149" s="168" t="s">
        <v>143</v>
      </c>
      <c r="BK149" s="170">
        <f>SUM(BK150:BK167)</f>
        <v>0</v>
      </c>
    </row>
    <row r="150" spans="1:65" s="2" customFormat="1" ht="33" customHeight="1">
      <c r="A150" s="34"/>
      <c r="B150" s="35"/>
      <c r="C150" s="173" t="s">
        <v>383</v>
      </c>
      <c r="D150" s="173" t="s">
        <v>146</v>
      </c>
      <c r="E150" s="174" t="s">
        <v>991</v>
      </c>
      <c r="F150" s="175" t="s">
        <v>992</v>
      </c>
      <c r="G150" s="176" t="s">
        <v>993</v>
      </c>
      <c r="H150" s="177">
        <v>32</v>
      </c>
      <c r="I150" s="178"/>
      <c r="J150" s="177">
        <f>ROUND((ROUND(I150,2))*(ROUND(H150,2)),2)</f>
        <v>0</v>
      </c>
      <c r="K150" s="175" t="s">
        <v>790</v>
      </c>
      <c r="L150" s="39"/>
      <c r="M150" s="179" t="s">
        <v>18</v>
      </c>
      <c r="N150" s="180" t="s">
        <v>46</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151</v>
      </c>
      <c r="AT150" s="183" t="s">
        <v>146</v>
      </c>
      <c r="AU150" s="183" t="s">
        <v>83</v>
      </c>
      <c r="AY150" s="17" t="s">
        <v>143</v>
      </c>
      <c r="BE150" s="184">
        <f>IF(N150="základní",J150,0)</f>
        <v>0</v>
      </c>
      <c r="BF150" s="184">
        <f>IF(N150="snížená",J150,0)</f>
        <v>0</v>
      </c>
      <c r="BG150" s="184">
        <f>IF(N150="zákl. přenesená",J150,0)</f>
        <v>0</v>
      </c>
      <c r="BH150" s="184">
        <f>IF(N150="sníž. přenesená",J150,0)</f>
        <v>0</v>
      </c>
      <c r="BI150" s="184">
        <f>IF(N150="nulová",J150,0)</f>
        <v>0</v>
      </c>
      <c r="BJ150" s="17" t="s">
        <v>83</v>
      </c>
      <c r="BK150" s="184">
        <f>ROUND((ROUND(I150,2))*(ROUND(H150,2)),2)</f>
        <v>0</v>
      </c>
      <c r="BL150" s="17" t="s">
        <v>151</v>
      </c>
      <c r="BM150" s="183" t="s">
        <v>568</v>
      </c>
    </row>
    <row r="151" spans="1:65" s="2" customFormat="1" ht="29.25">
      <c r="A151" s="34"/>
      <c r="B151" s="35"/>
      <c r="C151" s="36"/>
      <c r="D151" s="201" t="s">
        <v>560</v>
      </c>
      <c r="E151" s="36"/>
      <c r="F151" s="233" t="s">
        <v>994</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560</v>
      </c>
      <c r="AU151" s="17" t="s">
        <v>83</v>
      </c>
    </row>
    <row r="152" spans="1:65" s="2" customFormat="1" ht="33" customHeight="1">
      <c r="A152" s="34"/>
      <c r="B152" s="35"/>
      <c r="C152" s="173" t="s">
        <v>389</v>
      </c>
      <c r="D152" s="173" t="s">
        <v>146</v>
      </c>
      <c r="E152" s="174" t="s">
        <v>995</v>
      </c>
      <c r="F152" s="175" t="s">
        <v>996</v>
      </c>
      <c r="G152" s="176" t="s">
        <v>993</v>
      </c>
      <c r="H152" s="177">
        <v>128</v>
      </c>
      <c r="I152" s="178"/>
      <c r="J152" s="177">
        <f>ROUND((ROUND(I152,2))*(ROUND(H152,2)),2)</f>
        <v>0</v>
      </c>
      <c r="K152" s="175" t="s">
        <v>790</v>
      </c>
      <c r="L152" s="39"/>
      <c r="M152" s="179" t="s">
        <v>18</v>
      </c>
      <c r="N152" s="180"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151</v>
      </c>
      <c r="AT152" s="183" t="s">
        <v>146</v>
      </c>
      <c r="AU152" s="183" t="s">
        <v>83</v>
      </c>
      <c r="AY152" s="17" t="s">
        <v>143</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151</v>
      </c>
      <c r="BM152" s="183" t="s">
        <v>577</v>
      </c>
    </row>
    <row r="153" spans="1:65" s="2" customFormat="1" ht="29.25">
      <c r="A153" s="34"/>
      <c r="B153" s="35"/>
      <c r="C153" s="36"/>
      <c r="D153" s="201" t="s">
        <v>560</v>
      </c>
      <c r="E153" s="36"/>
      <c r="F153" s="233" t="s">
        <v>994</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560</v>
      </c>
      <c r="AU153" s="17" t="s">
        <v>83</v>
      </c>
    </row>
    <row r="154" spans="1:65" s="2" customFormat="1" ht="33" customHeight="1">
      <c r="A154" s="34"/>
      <c r="B154" s="35"/>
      <c r="C154" s="173" t="s">
        <v>394</v>
      </c>
      <c r="D154" s="173" t="s">
        <v>146</v>
      </c>
      <c r="E154" s="174" t="s">
        <v>997</v>
      </c>
      <c r="F154" s="175" t="s">
        <v>998</v>
      </c>
      <c r="G154" s="176" t="s">
        <v>993</v>
      </c>
      <c r="H154" s="177">
        <v>45</v>
      </c>
      <c r="I154" s="178"/>
      <c r="J154" s="177">
        <f>ROUND((ROUND(I154,2))*(ROUND(H154,2)),2)</f>
        <v>0</v>
      </c>
      <c r="K154" s="175" t="s">
        <v>790</v>
      </c>
      <c r="L154" s="39"/>
      <c r="M154" s="179" t="s">
        <v>18</v>
      </c>
      <c r="N154" s="180" t="s">
        <v>46</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151</v>
      </c>
      <c r="AT154" s="183" t="s">
        <v>146</v>
      </c>
      <c r="AU154" s="183" t="s">
        <v>83</v>
      </c>
      <c r="AY154" s="17" t="s">
        <v>143</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151</v>
      </c>
      <c r="BM154" s="183" t="s">
        <v>586</v>
      </c>
    </row>
    <row r="155" spans="1:65" s="2" customFormat="1" ht="29.25">
      <c r="A155" s="34"/>
      <c r="B155" s="35"/>
      <c r="C155" s="36"/>
      <c r="D155" s="201" t="s">
        <v>560</v>
      </c>
      <c r="E155" s="36"/>
      <c r="F155" s="233" t="s">
        <v>994</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560</v>
      </c>
      <c r="AU155" s="17" t="s">
        <v>83</v>
      </c>
    </row>
    <row r="156" spans="1:65" s="2" customFormat="1" ht="33" customHeight="1">
      <c r="A156" s="34"/>
      <c r="B156" s="35"/>
      <c r="C156" s="173" t="s">
        <v>399</v>
      </c>
      <c r="D156" s="173" t="s">
        <v>146</v>
      </c>
      <c r="E156" s="174" t="s">
        <v>999</v>
      </c>
      <c r="F156" s="175" t="s">
        <v>1000</v>
      </c>
      <c r="G156" s="176" t="s">
        <v>993</v>
      </c>
      <c r="H156" s="177">
        <v>86</v>
      </c>
      <c r="I156" s="178"/>
      <c r="J156" s="177">
        <f>ROUND((ROUND(I156,2))*(ROUND(H156,2)),2)</f>
        <v>0</v>
      </c>
      <c r="K156" s="175" t="s">
        <v>790</v>
      </c>
      <c r="L156" s="39"/>
      <c r="M156" s="179" t="s">
        <v>18</v>
      </c>
      <c r="N156" s="180" t="s">
        <v>46</v>
      </c>
      <c r="O156" s="64"/>
      <c r="P156" s="181">
        <f>O156*H156</f>
        <v>0</v>
      </c>
      <c r="Q156" s="181">
        <v>0</v>
      </c>
      <c r="R156" s="181">
        <f>Q156*H156</f>
        <v>0</v>
      </c>
      <c r="S156" s="181">
        <v>0</v>
      </c>
      <c r="T156" s="182">
        <f>S156*H156</f>
        <v>0</v>
      </c>
      <c r="U156" s="34"/>
      <c r="V156" s="34"/>
      <c r="W156" s="34"/>
      <c r="X156" s="34"/>
      <c r="Y156" s="34"/>
      <c r="Z156" s="34"/>
      <c r="AA156" s="34"/>
      <c r="AB156" s="34"/>
      <c r="AC156" s="34"/>
      <c r="AD156" s="34"/>
      <c r="AE156" s="34"/>
      <c r="AR156" s="183" t="s">
        <v>151</v>
      </c>
      <c r="AT156" s="183" t="s">
        <v>146</v>
      </c>
      <c r="AU156" s="183" t="s">
        <v>83</v>
      </c>
      <c r="AY156" s="17" t="s">
        <v>143</v>
      </c>
      <c r="BE156" s="184">
        <f>IF(N156="základní",J156,0)</f>
        <v>0</v>
      </c>
      <c r="BF156" s="184">
        <f>IF(N156="snížená",J156,0)</f>
        <v>0</v>
      </c>
      <c r="BG156" s="184">
        <f>IF(N156="zákl. přenesená",J156,0)</f>
        <v>0</v>
      </c>
      <c r="BH156" s="184">
        <f>IF(N156="sníž. přenesená",J156,0)</f>
        <v>0</v>
      </c>
      <c r="BI156" s="184">
        <f>IF(N156="nulová",J156,0)</f>
        <v>0</v>
      </c>
      <c r="BJ156" s="17" t="s">
        <v>83</v>
      </c>
      <c r="BK156" s="184">
        <f>ROUND((ROUND(I156,2))*(ROUND(H156,2)),2)</f>
        <v>0</v>
      </c>
      <c r="BL156" s="17" t="s">
        <v>151</v>
      </c>
      <c r="BM156" s="183" t="s">
        <v>600</v>
      </c>
    </row>
    <row r="157" spans="1:65" s="2" customFormat="1" ht="29.25">
      <c r="A157" s="34"/>
      <c r="B157" s="35"/>
      <c r="C157" s="36"/>
      <c r="D157" s="201" t="s">
        <v>560</v>
      </c>
      <c r="E157" s="36"/>
      <c r="F157" s="233" t="s">
        <v>994</v>
      </c>
      <c r="G157" s="36"/>
      <c r="H157" s="36"/>
      <c r="I157" s="187"/>
      <c r="J157" s="36"/>
      <c r="K157" s="36"/>
      <c r="L157" s="39"/>
      <c r="M157" s="188"/>
      <c r="N157" s="189"/>
      <c r="O157" s="64"/>
      <c r="P157" s="64"/>
      <c r="Q157" s="64"/>
      <c r="R157" s="64"/>
      <c r="S157" s="64"/>
      <c r="T157" s="65"/>
      <c r="U157" s="34"/>
      <c r="V157" s="34"/>
      <c r="W157" s="34"/>
      <c r="X157" s="34"/>
      <c r="Y157" s="34"/>
      <c r="Z157" s="34"/>
      <c r="AA157" s="34"/>
      <c r="AB157" s="34"/>
      <c r="AC157" s="34"/>
      <c r="AD157" s="34"/>
      <c r="AE157" s="34"/>
      <c r="AT157" s="17" t="s">
        <v>560</v>
      </c>
      <c r="AU157" s="17" t="s">
        <v>83</v>
      </c>
    </row>
    <row r="158" spans="1:65" s="2" customFormat="1" ht="33" customHeight="1">
      <c r="A158" s="34"/>
      <c r="B158" s="35"/>
      <c r="C158" s="173" t="s">
        <v>404</v>
      </c>
      <c r="D158" s="173" t="s">
        <v>146</v>
      </c>
      <c r="E158" s="174" t="s">
        <v>1001</v>
      </c>
      <c r="F158" s="175" t="s">
        <v>1002</v>
      </c>
      <c r="G158" s="176" t="s">
        <v>993</v>
      </c>
      <c r="H158" s="177">
        <v>35</v>
      </c>
      <c r="I158" s="178"/>
      <c r="J158" s="177">
        <f>ROUND((ROUND(I158,2))*(ROUND(H158,2)),2)</f>
        <v>0</v>
      </c>
      <c r="K158" s="175" t="s">
        <v>790</v>
      </c>
      <c r="L158" s="39"/>
      <c r="M158" s="179" t="s">
        <v>18</v>
      </c>
      <c r="N158" s="180" t="s">
        <v>46</v>
      </c>
      <c r="O158" s="64"/>
      <c r="P158" s="181">
        <f>O158*H158</f>
        <v>0</v>
      </c>
      <c r="Q158" s="181">
        <v>0</v>
      </c>
      <c r="R158" s="181">
        <f>Q158*H158</f>
        <v>0</v>
      </c>
      <c r="S158" s="181">
        <v>0</v>
      </c>
      <c r="T158" s="182">
        <f>S158*H158</f>
        <v>0</v>
      </c>
      <c r="U158" s="34"/>
      <c r="V158" s="34"/>
      <c r="W158" s="34"/>
      <c r="X158" s="34"/>
      <c r="Y158" s="34"/>
      <c r="Z158" s="34"/>
      <c r="AA158" s="34"/>
      <c r="AB158" s="34"/>
      <c r="AC158" s="34"/>
      <c r="AD158" s="34"/>
      <c r="AE158" s="34"/>
      <c r="AR158" s="183" t="s">
        <v>151</v>
      </c>
      <c r="AT158" s="183" t="s">
        <v>146</v>
      </c>
      <c r="AU158" s="183" t="s">
        <v>83</v>
      </c>
      <c r="AY158" s="17" t="s">
        <v>143</v>
      </c>
      <c r="BE158" s="184">
        <f>IF(N158="základní",J158,0)</f>
        <v>0</v>
      </c>
      <c r="BF158" s="184">
        <f>IF(N158="snížená",J158,0)</f>
        <v>0</v>
      </c>
      <c r="BG158" s="184">
        <f>IF(N158="zákl. přenesená",J158,0)</f>
        <v>0</v>
      </c>
      <c r="BH158" s="184">
        <f>IF(N158="sníž. přenesená",J158,0)</f>
        <v>0</v>
      </c>
      <c r="BI158" s="184">
        <f>IF(N158="nulová",J158,0)</f>
        <v>0</v>
      </c>
      <c r="BJ158" s="17" t="s">
        <v>83</v>
      </c>
      <c r="BK158" s="184">
        <f>ROUND((ROUND(I158,2))*(ROUND(H158,2)),2)</f>
        <v>0</v>
      </c>
      <c r="BL158" s="17" t="s">
        <v>151</v>
      </c>
      <c r="BM158" s="183" t="s">
        <v>611</v>
      </c>
    </row>
    <row r="159" spans="1:65" s="2" customFormat="1" ht="29.25">
      <c r="A159" s="34"/>
      <c r="B159" s="35"/>
      <c r="C159" s="36"/>
      <c r="D159" s="201" t="s">
        <v>560</v>
      </c>
      <c r="E159" s="36"/>
      <c r="F159" s="233" t="s">
        <v>994</v>
      </c>
      <c r="G159" s="36"/>
      <c r="H159" s="36"/>
      <c r="I159" s="187"/>
      <c r="J159" s="36"/>
      <c r="K159" s="36"/>
      <c r="L159" s="39"/>
      <c r="M159" s="188"/>
      <c r="N159" s="189"/>
      <c r="O159" s="64"/>
      <c r="P159" s="64"/>
      <c r="Q159" s="64"/>
      <c r="R159" s="64"/>
      <c r="S159" s="64"/>
      <c r="T159" s="65"/>
      <c r="U159" s="34"/>
      <c r="V159" s="34"/>
      <c r="W159" s="34"/>
      <c r="X159" s="34"/>
      <c r="Y159" s="34"/>
      <c r="Z159" s="34"/>
      <c r="AA159" s="34"/>
      <c r="AB159" s="34"/>
      <c r="AC159" s="34"/>
      <c r="AD159" s="34"/>
      <c r="AE159" s="34"/>
      <c r="AT159" s="17" t="s">
        <v>560</v>
      </c>
      <c r="AU159" s="17" t="s">
        <v>83</v>
      </c>
    </row>
    <row r="160" spans="1:65" s="2" customFormat="1" ht="33" customHeight="1">
      <c r="A160" s="34"/>
      <c r="B160" s="35"/>
      <c r="C160" s="173" t="s">
        <v>414</v>
      </c>
      <c r="D160" s="173" t="s">
        <v>146</v>
      </c>
      <c r="E160" s="174" t="s">
        <v>1003</v>
      </c>
      <c r="F160" s="175" t="s">
        <v>1004</v>
      </c>
      <c r="G160" s="176" t="s">
        <v>993</v>
      </c>
      <c r="H160" s="177">
        <v>30</v>
      </c>
      <c r="I160" s="178"/>
      <c r="J160" s="177">
        <f>ROUND((ROUND(I160,2))*(ROUND(H160,2)),2)</f>
        <v>0</v>
      </c>
      <c r="K160" s="175" t="s">
        <v>790</v>
      </c>
      <c r="L160" s="39"/>
      <c r="M160" s="179" t="s">
        <v>18</v>
      </c>
      <c r="N160" s="180" t="s">
        <v>46</v>
      </c>
      <c r="O160" s="64"/>
      <c r="P160" s="181">
        <f>O160*H160</f>
        <v>0</v>
      </c>
      <c r="Q160" s="181">
        <v>0</v>
      </c>
      <c r="R160" s="181">
        <f>Q160*H160</f>
        <v>0</v>
      </c>
      <c r="S160" s="181">
        <v>0</v>
      </c>
      <c r="T160" s="182">
        <f>S160*H160</f>
        <v>0</v>
      </c>
      <c r="U160" s="34"/>
      <c r="V160" s="34"/>
      <c r="W160" s="34"/>
      <c r="X160" s="34"/>
      <c r="Y160" s="34"/>
      <c r="Z160" s="34"/>
      <c r="AA160" s="34"/>
      <c r="AB160" s="34"/>
      <c r="AC160" s="34"/>
      <c r="AD160" s="34"/>
      <c r="AE160" s="34"/>
      <c r="AR160" s="183" t="s">
        <v>151</v>
      </c>
      <c r="AT160" s="183" t="s">
        <v>146</v>
      </c>
      <c r="AU160" s="183" t="s">
        <v>83</v>
      </c>
      <c r="AY160" s="17" t="s">
        <v>143</v>
      </c>
      <c r="BE160" s="184">
        <f>IF(N160="základní",J160,0)</f>
        <v>0</v>
      </c>
      <c r="BF160" s="184">
        <f>IF(N160="snížená",J160,0)</f>
        <v>0</v>
      </c>
      <c r="BG160" s="184">
        <f>IF(N160="zákl. přenesená",J160,0)</f>
        <v>0</v>
      </c>
      <c r="BH160" s="184">
        <f>IF(N160="sníž. přenesená",J160,0)</f>
        <v>0</v>
      </c>
      <c r="BI160" s="184">
        <f>IF(N160="nulová",J160,0)</f>
        <v>0</v>
      </c>
      <c r="BJ160" s="17" t="s">
        <v>83</v>
      </c>
      <c r="BK160" s="184">
        <f>ROUND((ROUND(I160,2))*(ROUND(H160,2)),2)</f>
        <v>0</v>
      </c>
      <c r="BL160" s="17" t="s">
        <v>151</v>
      </c>
      <c r="BM160" s="183" t="s">
        <v>621</v>
      </c>
    </row>
    <row r="161" spans="1:65" s="2" customFormat="1" ht="29.25">
      <c r="A161" s="34"/>
      <c r="B161" s="35"/>
      <c r="C161" s="36"/>
      <c r="D161" s="201" t="s">
        <v>560</v>
      </c>
      <c r="E161" s="36"/>
      <c r="F161" s="233" t="s">
        <v>994</v>
      </c>
      <c r="G161" s="36"/>
      <c r="H161" s="36"/>
      <c r="I161" s="187"/>
      <c r="J161" s="36"/>
      <c r="K161" s="36"/>
      <c r="L161" s="39"/>
      <c r="M161" s="188"/>
      <c r="N161" s="189"/>
      <c r="O161" s="64"/>
      <c r="P161" s="64"/>
      <c r="Q161" s="64"/>
      <c r="R161" s="64"/>
      <c r="S161" s="64"/>
      <c r="T161" s="65"/>
      <c r="U161" s="34"/>
      <c r="V161" s="34"/>
      <c r="W161" s="34"/>
      <c r="X161" s="34"/>
      <c r="Y161" s="34"/>
      <c r="Z161" s="34"/>
      <c r="AA161" s="34"/>
      <c r="AB161" s="34"/>
      <c r="AC161" s="34"/>
      <c r="AD161" s="34"/>
      <c r="AE161" s="34"/>
      <c r="AT161" s="17" t="s">
        <v>560</v>
      </c>
      <c r="AU161" s="17" t="s">
        <v>83</v>
      </c>
    </row>
    <row r="162" spans="1:65" s="2" customFormat="1" ht="33" customHeight="1">
      <c r="A162" s="34"/>
      <c r="B162" s="35"/>
      <c r="C162" s="173" t="s">
        <v>419</v>
      </c>
      <c r="D162" s="173" t="s">
        <v>146</v>
      </c>
      <c r="E162" s="174" t="s">
        <v>1005</v>
      </c>
      <c r="F162" s="175" t="s">
        <v>1006</v>
      </c>
      <c r="G162" s="176" t="s">
        <v>993</v>
      </c>
      <c r="H162" s="177">
        <v>18</v>
      </c>
      <c r="I162" s="178"/>
      <c r="J162" s="177">
        <f>ROUND((ROUND(I162,2))*(ROUND(H162,2)),2)</f>
        <v>0</v>
      </c>
      <c r="K162" s="175" t="s">
        <v>790</v>
      </c>
      <c r="L162" s="39"/>
      <c r="M162" s="179" t="s">
        <v>18</v>
      </c>
      <c r="N162" s="180" t="s">
        <v>46</v>
      </c>
      <c r="O162" s="64"/>
      <c r="P162" s="181">
        <f>O162*H162</f>
        <v>0</v>
      </c>
      <c r="Q162" s="181">
        <v>0</v>
      </c>
      <c r="R162" s="181">
        <f>Q162*H162</f>
        <v>0</v>
      </c>
      <c r="S162" s="181">
        <v>0</v>
      </c>
      <c r="T162" s="182">
        <f>S162*H162</f>
        <v>0</v>
      </c>
      <c r="U162" s="34"/>
      <c r="V162" s="34"/>
      <c r="W162" s="34"/>
      <c r="X162" s="34"/>
      <c r="Y162" s="34"/>
      <c r="Z162" s="34"/>
      <c r="AA162" s="34"/>
      <c r="AB162" s="34"/>
      <c r="AC162" s="34"/>
      <c r="AD162" s="34"/>
      <c r="AE162" s="34"/>
      <c r="AR162" s="183" t="s">
        <v>151</v>
      </c>
      <c r="AT162" s="183" t="s">
        <v>146</v>
      </c>
      <c r="AU162" s="183" t="s">
        <v>83</v>
      </c>
      <c r="AY162" s="17" t="s">
        <v>143</v>
      </c>
      <c r="BE162" s="184">
        <f>IF(N162="základní",J162,0)</f>
        <v>0</v>
      </c>
      <c r="BF162" s="184">
        <f>IF(N162="snížená",J162,0)</f>
        <v>0</v>
      </c>
      <c r="BG162" s="184">
        <f>IF(N162="zákl. přenesená",J162,0)</f>
        <v>0</v>
      </c>
      <c r="BH162" s="184">
        <f>IF(N162="sníž. přenesená",J162,0)</f>
        <v>0</v>
      </c>
      <c r="BI162" s="184">
        <f>IF(N162="nulová",J162,0)</f>
        <v>0</v>
      </c>
      <c r="BJ162" s="17" t="s">
        <v>83</v>
      </c>
      <c r="BK162" s="184">
        <f>ROUND((ROUND(I162,2))*(ROUND(H162,2)),2)</f>
        <v>0</v>
      </c>
      <c r="BL162" s="17" t="s">
        <v>151</v>
      </c>
      <c r="BM162" s="183" t="s">
        <v>631</v>
      </c>
    </row>
    <row r="163" spans="1:65" s="2" customFormat="1" ht="29.25">
      <c r="A163" s="34"/>
      <c r="B163" s="35"/>
      <c r="C163" s="36"/>
      <c r="D163" s="201" t="s">
        <v>560</v>
      </c>
      <c r="E163" s="36"/>
      <c r="F163" s="233" t="s">
        <v>994</v>
      </c>
      <c r="G163" s="36"/>
      <c r="H163" s="36"/>
      <c r="I163" s="187"/>
      <c r="J163" s="36"/>
      <c r="K163" s="36"/>
      <c r="L163" s="39"/>
      <c r="M163" s="188"/>
      <c r="N163" s="189"/>
      <c r="O163" s="64"/>
      <c r="P163" s="64"/>
      <c r="Q163" s="64"/>
      <c r="R163" s="64"/>
      <c r="S163" s="64"/>
      <c r="T163" s="65"/>
      <c r="U163" s="34"/>
      <c r="V163" s="34"/>
      <c r="W163" s="34"/>
      <c r="X163" s="34"/>
      <c r="Y163" s="34"/>
      <c r="Z163" s="34"/>
      <c r="AA163" s="34"/>
      <c r="AB163" s="34"/>
      <c r="AC163" s="34"/>
      <c r="AD163" s="34"/>
      <c r="AE163" s="34"/>
      <c r="AT163" s="17" t="s">
        <v>560</v>
      </c>
      <c r="AU163" s="17" t="s">
        <v>83</v>
      </c>
    </row>
    <row r="164" spans="1:65" s="2" customFormat="1" ht="24.2" customHeight="1">
      <c r="A164" s="34"/>
      <c r="B164" s="35"/>
      <c r="C164" s="173" t="s">
        <v>426</v>
      </c>
      <c r="D164" s="173" t="s">
        <v>146</v>
      </c>
      <c r="E164" s="174" t="s">
        <v>1007</v>
      </c>
      <c r="F164" s="175" t="s">
        <v>1008</v>
      </c>
      <c r="G164" s="176" t="s">
        <v>993</v>
      </c>
      <c r="H164" s="177">
        <v>42</v>
      </c>
      <c r="I164" s="178"/>
      <c r="J164" s="177">
        <f>ROUND((ROUND(I164,2))*(ROUND(H164,2)),2)</f>
        <v>0</v>
      </c>
      <c r="K164" s="175" t="s">
        <v>790</v>
      </c>
      <c r="L164" s="39"/>
      <c r="M164" s="179" t="s">
        <v>18</v>
      </c>
      <c r="N164" s="180" t="s">
        <v>46</v>
      </c>
      <c r="O164" s="64"/>
      <c r="P164" s="181">
        <f>O164*H164</f>
        <v>0</v>
      </c>
      <c r="Q164" s="181">
        <v>0</v>
      </c>
      <c r="R164" s="181">
        <f>Q164*H164</f>
        <v>0</v>
      </c>
      <c r="S164" s="181">
        <v>0</v>
      </c>
      <c r="T164" s="182">
        <f>S164*H164</f>
        <v>0</v>
      </c>
      <c r="U164" s="34"/>
      <c r="V164" s="34"/>
      <c r="W164" s="34"/>
      <c r="X164" s="34"/>
      <c r="Y164" s="34"/>
      <c r="Z164" s="34"/>
      <c r="AA164" s="34"/>
      <c r="AB164" s="34"/>
      <c r="AC164" s="34"/>
      <c r="AD164" s="34"/>
      <c r="AE164" s="34"/>
      <c r="AR164" s="183" t="s">
        <v>151</v>
      </c>
      <c r="AT164" s="183" t="s">
        <v>146</v>
      </c>
      <c r="AU164" s="183" t="s">
        <v>83</v>
      </c>
      <c r="AY164" s="17" t="s">
        <v>143</v>
      </c>
      <c r="BE164" s="184">
        <f>IF(N164="základní",J164,0)</f>
        <v>0</v>
      </c>
      <c r="BF164" s="184">
        <f>IF(N164="snížená",J164,0)</f>
        <v>0</v>
      </c>
      <c r="BG164" s="184">
        <f>IF(N164="zákl. přenesená",J164,0)</f>
        <v>0</v>
      </c>
      <c r="BH164" s="184">
        <f>IF(N164="sníž. přenesená",J164,0)</f>
        <v>0</v>
      </c>
      <c r="BI164" s="184">
        <f>IF(N164="nulová",J164,0)</f>
        <v>0</v>
      </c>
      <c r="BJ164" s="17" t="s">
        <v>83</v>
      </c>
      <c r="BK164" s="184">
        <f>ROUND((ROUND(I164,2))*(ROUND(H164,2)),2)</f>
        <v>0</v>
      </c>
      <c r="BL164" s="17" t="s">
        <v>151</v>
      </c>
      <c r="BM164" s="183" t="s">
        <v>641</v>
      </c>
    </row>
    <row r="165" spans="1:65" s="2" customFormat="1" ht="48.75">
      <c r="A165" s="34"/>
      <c r="B165" s="35"/>
      <c r="C165" s="36"/>
      <c r="D165" s="201" t="s">
        <v>560</v>
      </c>
      <c r="E165" s="36"/>
      <c r="F165" s="233" t="s">
        <v>1009</v>
      </c>
      <c r="G165" s="36"/>
      <c r="H165" s="36"/>
      <c r="I165" s="187"/>
      <c r="J165" s="36"/>
      <c r="K165" s="36"/>
      <c r="L165" s="39"/>
      <c r="M165" s="188"/>
      <c r="N165" s="189"/>
      <c r="O165" s="64"/>
      <c r="P165" s="64"/>
      <c r="Q165" s="64"/>
      <c r="R165" s="64"/>
      <c r="S165" s="64"/>
      <c r="T165" s="65"/>
      <c r="U165" s="34"/>
      <c r="V165" s="34"/>
      <c r="W165" s="34"/>
      <c r="X165" s="34"/>
      <c r="Y165" s="34"/>
      <c r="Z165" s="34"/>
      <c r="AA165" s="34"/>
      <c r="AB165" s="34"/>
      <c r="AC165" s="34"/>
      <c r="AD165" s="34"/>
      <c r="AE165" s="34"/>
      <c r="AT165" s="17" t="s">
        <v>560</v>
      </c>
      <c r="AU165" s="17" t="s">
        <v>83</v>
      </c>
    </row>
    <row r="166" spans="1:65" s="2" customFormat="1" ht="24.2" customHeight="1">
      <c r="A166" s="34"/>
      <c r="B166" s="35"/>
      <c r="C166" s="173" t="s">
        <v>431</v>
      </c>
      <c r="D166" s="173" t="s">
        <v>146</v>
      </c>
      <c r="E166" s="174" t="s">
        <v>1010</v>
      </c>
      <c r="F166" s="175" t="s">
        <v>1011</v>
      </c>
      <c r="G166" s="176" t="s">
        <v>993</v>
      </c>
      <c r="H166" s="177">
        <v>30</v>
      </c>
      <c r="I166" s="178"/>
      <c r="J166" s="177">
        <f>ROUND((ROUND(I166,2))*(ROUND(H166,2)),2)</f>
        <v>0</v>
      </c>
      <c r="K166" s="175" t="s">
        <v>790</v>
      </c>
      <c r="L166" s="39"/>
      <c r="M166" s="179" t="s">
        <v>18</v>
      </c>
      <c r="N166" s="180" t="s">
        <v>46</v>
      </c>
      <c r="O166" s="64"/>
      <c r="P166" s="181">
        <f>O166*H166</f>
        <v>0</v>
      </c>
      <c r="Q166" s="181">
        <v>0</v>
      </c>
      <c r="R166" s="181">
        <f>Q166*H166</f>
        <v>0</v>
      </c>
      <c r="S166" s="181">
        <v>0</v>
      </c>
      <c r="T166" s="182">
        <f>S166*H166</f>
        <v>0</v>
      </c>
      <c r="U166" s="34"/>
      <c r="V166" s="34"/>
      <c r="W166" s="34"/>
      <c r="X166" s="34"/>
      <c r="Y166" s="34"/>
      <c r="Z166" s="34"/>
      <c r="AA166" s="34"/>
      <c r="AB166" s="34"/>
      <c r="AC166" s="34"/>
      <c r="AD166" s="34"/>
      <c r="AE166" s="34"/>
      <c r="AR166" s="183" t="s">
        <v>151</v>
      </c>
      <c r="AT166" s="183" t="s">
        <v>146</v>
      </c>
      <c r="AU166" s="183" t="s">
        <v>83</v>
      </c>
      <c r="AY166" s="17" t="s">
        <v>143</v>
      </c>
      <c r="BE166" s="184">
        <f>IF(N166="základní",J166,0)</f>
        <v>0</v>
      </c>
      <c r="BF166" s="184">
        <f>IF(N166="snížená",J166,0)</f>
        <v>0</v>
      </c>
      <c r="BG166" s="184">
        <f>IF(N166="zákl. přenesená",J166,0)</f>
        <v>0</v>
      </c>
      <c r="BH166" s="184">
        <f>IF(N166="sníž. přenesená",J166,0)</f>
        <v>0</v>
      </c>
      <c r="BI166" s="184">
        <f>IF(N166="nulová",J166,0)</f>
        <v>0</v>
      </c>
      <c r="BJ166" s="17" t="s">
        <v>83</v>
      </c>
      <c r="BK166" s="184">
        <f>ROUND((ROUND(I166,2))*(ROUND(H166,2)),2)</f>
        <v>0</v>
      </c>
      <c r="BL166" s="17" t="s">
        <v>151</v>
      </c>
      <c r="BM166" s="183" t="s">
        <v>653</v>
      </c>
    </row>
    <row r="167" spans="1:65" s="2" customFormat="1" ht="48.75">
      <c r="A167" s="34"/>
      <c r="B167" s="35"/>
      <c r="C167" s="36"/>
      <c r="D167" s="201" t="s">
        <v>560</v>
      </c>
      <c r="E167" s="36"/>
      <c r="F167" s="233" t="s">
        <v>1012</v>
      </c>
      <c r="G167" s="36"/>
      <c r="H167" s="36"/>
      <c r="I167" s="187"/>
      <c r="J167" s="36"/>
      <c r="K167" s="36"/>
      <c r="L167" s="39"/>
      <c r="M167" s="188"/>
      <c r="N167" s="189"/>
      <c r="O167" s="64"/>
      <c r="P167" s="64"/>
      <c r="Q167" s="64"/>
      <c r="R167" s="64"/>
      <c r="S167" s="64"/>
      <c r="T167" s="65"/>
      <c r="U167" s="34"/>
      <c r="V167" s="34"/>
      <c r="W167" s="34"/>
      <c r="X167" s="34"/>
      <c r="Y167" s="34"/>
      <c r="Z167" s="34"/>
      <c r="AA167" s="34"/>
      <c r="AB167" s="34"/>
      <c r="AC167" s="34"/>
      <c r="AD167" s="34"/>
      <c r="AE167" s="34"/>
      <c r="AT167" s="17" t="s">
        <v>560</v>
      </c>
      <c r="AU167" s="17" t="s">
        <v>83</v>
      </c>
    </row>
    <row r="168" spans="1:65" s="12" customFormat="1" ht="25.9" customHeight="1">
      <c r="B168" s="157"/>
      <c r="C168" s="158"/>
      <c r="D168" s="159" t="s">
        <v>74</v>
      </c>
      <c r="E168" s="160" t="s">
        <v>1013</v>
      </c>
      <c r="F168" s="160" t="s">
        <v>1014</v>
      </c>
      <c r="G168" s="158"/>
      <c r="H168" s="158"/>
      <c r="I168" s="161"/>
      <c r="J168" s="162">
        <f>BK168</f>
        <v>0</v>
      </c>
      <c r="K168" s="158"/>
      <c r="L168" s="163"/>
      <c r="M168" s="164"/>
      <c r="N168" s="165"/>
      <c r="O168" s="165"/>
      <c r="P168" s="166">
        <f>SUM(P169:P182)</f>
        <v>0</v>
      </c>
      <c r="Q168" s="165"/>
      <c r="R168" s="166">
        <f>SUM(R169:R182)</f>
        <v>0</v>
      </c>
      <c r="S168" s="165"/>
      <c r="T168" s="167">
        <f>SUM(T169:T182)</f>
        <v>0</v>
      </c>
      <c r="AR168" s="168" t="s">
        <v>83</v>
      </c>
      <c r="AT168" s="169" t="s">
        <v>74</v>
      </c>
      <c r="AU168" s="169" t="s">
        <v>75</v>
      </c>
      <c r="AY168" s="168" t="s">
        <v>143</v>
      </c>
      <c r="BK168" s="170">
        <f>SUM(BK169:BK182)</f>
        <v>0</v>
      </c>
    </row>
    <row r="169" spans="1:65" s="2" customFormat="1" ht="37.9" customHeight="1">
      <c r="A169" s="34"/>
      <c r="B169" s="35"/>
      <c r="C169" s="173" t="s">
        <v>436</v>
      </c>
      <c r="D169" s="173" t="s">
        <v>146</v>
      </c>
      <c r="E169" s="174" t="s">
        <v>1015</v>
      </c>
      <c r="F169" s="175" t="s">
        <v>1016</v>
      </c>
      <c r="G169" s="176" t="s">
        <v>993</v>
      </c>
      <c r="H169" s="177">
        <v>32</v>
      </c>
      <c r="I169" s="178"/>
      <c r="J169" s="177">
        <f>ROUND((ROUND(I169,2))*(ROUND(H169,2)),2)</f>
        <v>0</v>
      </c>
      <c r="K169" s="175" t="s">
        <v>790</v>
      </c>
      <c r="L169" s="39"/>
      <c r="M169" s="179" t="s">
        <v>18</v>
      </c>
      <c r="N169" s="180" t="s">
        <v>46</v>
      </c>
      <c r="O169" s="64"/>
      <c r="P169" s="181">
        <f>O169*H169</f>
        <v>0</v>
      </c>
      <c r="Q169" s="181">
        <v>0</v>
      </c>
      <c r="R169" s="181">
        <f>Q169*H169</f>
        <v>0</v>
      </c>
      <c r="S169" s="181">
        <v>0</v>
      </c>
      <c r="T169" s="182">
        <f>S169*H169</f>
        <v>0</v>
      </c>
      <c r="U169" s="34"/>
      <c r="V169" s="34"/>
      <c r="W169" s="34"/>
      <c r="X169" s="34"/>
      <c r="Y169" s="34"/>
      <c r="Z169" s="34"/>
      <c r="AA169" s="34"/>
      <c r="AB169" s="34"/>
      <c r="AC169" s="34"/>
      <c r="AD169" s="34"/>
      <c r="AE169" s="34"/>
      <c r="AR169" s="183" t="s">
        <v>151</v>
      </c>
      <c r="AT169" s="183" t="s">
        <v>146</v>
      </c>
      <c r="AU169" s="183" t="s">
        <v>83</v>
      </c>
      <c r="AY169" s="17" t="s">
        <v>143</v>
      </c>
      <c r="BE169" s="184">
        <f>IF(N169="základní",J169,0)</f>
        <v>0</v>
      </c>
      <c r="BF169" s="184">
        <f>IF(N169="snížená",J169,0)</f>
        <v>0</v>
      </c>
      <c r="BG169" s="184">
        <f>IF(N169="zákl. přenesená",J169,0)</f>
        <v>0</v>
      </c>
      <c r="BH169" s="184">
        <f>IF(N169="sníž. přenesená",J169,0)</f>
        <v>0</v>
      </c>
      <c r="BI169" s="184">
        <f>IF(N169="nulová",J169,0)</f>
        <v>0</v>
      </c>
      <c r="BJ169" s="17" t="s">
        <v>83</v>
      </c>
      <c r="BK169" s="184">
        <f>ROUND((ROUND(I169,2))*(ROUND(H169,2)),2)</f>
        <v>0</v>
      </c>
      <c r="BL169" s="17" t="s">
        <v>151</v>
      </c>
      <c r="BM169" s="183" t="s">
        <v>667</v>
      </c>
    </row>
    <row r="170" spans="1:65" s="2" customFormat="1" ht="19.5">
      <c r="A170" s="34"/>
      <c r="B170" s="35"/>
      <c r="C170" s="36"/>
      <c r="D170" s="201" t="s">
        <v>560</v>
      </c>
      <c r="E170" s="36"/>
      <c r="F170" s="233" t="s">
        <v>1017</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560</v>
      </c>
      <c r="AU170" s="17" t="s">
        <v>83</v>
      </c>
    </row>
    <row r="171" spans="1:65" s="2" customFormat="1" ht="37.9" customHeight="1">
      <c r="A171" s="34"/>
      <c r="B171" s="35"/>
      <c r="C171" s="173" t="s">
        <v>442</v>
      </c>
      <c r="D171" s="173" t="s">
        <v>146</v>
      </c>
      <c r="E171" s="174" t="s">
        <v>1018</v>
      </c>
      <c r="F171" s="175" t="s">
        <v>1019</v>
      </c>
      <c r="G171" s="176" t="s">
        <v>993</v>
      </c>
      <c r="H171" s="177">
        <v>128</v>
      </c>
      <c r="I171" s="178"/>
      <c r="J171" s="177">
        <f>ROUND((ROUND(I171,2))*(ROUND(H171,2)),2)</f>
        <v>0</v>
      </c>
      <c r="K171" s="175" t="s">
        <v>790</v>
      </c>
      <c r="L171" s="39"/>
      <c r="M171" s="179" t="s">
        <v>18</v>
      </c>
      <c r="N171" s="180" t="s">
        <v>46</v>
      </c>
      <c r="O171" s="64"/>
      <c r="P171" s="181">
        <f>O171*H171</f>
        <v>0</v>
      </c>
      <c r="Q171" s="181">
        <v>0</v>
      </c>
      <c r="R171" s="181">
        <f>Q171*H171</f>
        <v>0</v>
      </c>
      <c r="S171" s="181">
        <v>0</v>
      </c>
      <c r="T171" s="182">
        <f>S171*H171</f>
        <v>0</v>
      </c>
      <c r="U171" s="34"/>
      <c r="V171" s="34"/>
      <c r="W171" s="34"/>
      <c r="X171" s="34"/>
      <c r="Y171" s="34"/>
      <c r="Z171" s="34"/>
      <c r="AA171" s="34"/>
      <c r="AB171" s="34"/>
      <c r="AC171" s="34"/>
      <c r="AD171" s="34"/>
      <c r="AE171" s="34"/>
      <c r="AR171" s="183" t="s">
        <v>151</v>
      </c>
      <c r="AT171" s="183" t="s">
        <v>146</v>
      </c>
      <c r="AU171" s="183" t="s">
        <v>83</v>
      </c>
      <c r="AY171" s="17" t="s">
        <v>143</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151</v>
      </c>
      <c r="BM171" s="183" t="s">
        <v>677</v>
      </c>
    </row>
    <row r="172" spans="1:65" s="2" customFormat="1" ht="19.5">
      <c r="A172" s="34"/>
      <c r="B172" s="35"/>
      <c r="C172" s="36"/>
      <c r="D172" s="201" t="s">
        <v>560</v>
      </c>
      <c r="E172" s="36"/>
      <c r="F172" s="233" t="s">
        <v>1017</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560</v>
      </c>
      <c r="AU172" s="17" t="s">
        <v>83</v>
      </c>
    </row>
    <row r="173" spans="1:65" s="2" customFormat="1" ht="37.9" customHeight="1">
      <c r="A173" s="34"/>
      <c r="B173" s="35"/>
      <c r="C173" s="173" t="s">
        <v>447</v>
      </c>
      <c r="D173" s="173" t="s">
        <v>146</v>
      </c>
      <c r="E173" s="174" t="s">
        <v>1020</v>
      </c>
      <c r="F173" s="175" t="s">
        <v>1021</v>
      </c>
      <c r="G173" s="176" t="s">
        <v>993</v>
      </c>
      <c r="H173" s="177">
        <v>45</v>
      </c>
      <c r="I173" s="178"/>
      <c r="J173" s="177">
        <f>ROUND((ROUND(I173,2))*(ROUND(H173,2)),2)</f>
        <v>0</v>
      </c>
      <c r="K173" s="175" t="s">
        <v>790</v>
      </c>
      <c r="L173" s="39"/>
      <c r="M173" s="179" t="s">
        <v>18</v>
      </c>
      <c r="N173" s="180" t="s">
        <v>46</v>
      </c>
      <c r="O173" s="64"/>
      <c r="P173" s="181">
        <f>O173*H173</f>
        <v>0</v>
      </c>
      <c r="Q173" s="181">
        <v>0</v>
      </c>
      <c r="R173" s="181">
        <f>Q173*H173</f>
        <v>0</v>
      </c>
      <c r="S173" s="181">
        <v>0</v>
      </c>
      <c r="T173" s="182">
        <f>S173*H173</f>
        <v>0</v>
      </c>
      <c r="U173" s="34"/>
      <c r="V173" s="34"/>
      <c r="W173" s="34"/>
      <c r="X173" s="34"/>
      <c r="Y173" s="34"/>
      <c r="Z173" s="34"/>
      <c r="AA173" s="34"/>
      <c r="AB173" s="34"/>
      <c r="AC173" s="34"/>
      <c r="AD173" s="34"/>
      <c r="AE173" s="34"/>
      <c r="AR173" s="183" t="s">
        <v>151</v>
      </c>
      <c r="AT173" s="183" t="s">
        <v>146</v>
      </c>
      <c r="AU173" s="183" t="s">
        <v>83</v>
      </c>
      <c r="AY173" s="17" t="s">
        <v>143</v>
      </c>
      <c r="BE173" s="184">
        <f>IF(N173="základní",J173,0)</f>
        <v>0</v>
      </c>
      <c r="BF173" s="184">
        <f>IF(N173="snížená",J173,0)</f>
        <v>0</v>
      </c>
      <c r="BG173" s="184">
        <f>IF(N173="zákl. přenesená",J173,0)</f>
        <v>0</v>
      </c>
      <c r="BH173" s="184">
        <f>IF(N173="sníž. přenesená",J173,0)</f>
        <v>0</v>
      </c>
      <c r="BI173" s="184">
        <f>IF(N173="nulová",J173,0)</f>
        <v>0</v>
      </c>
      <c r="BJ173" s="17" t="s">
        <v>83</v>
      </c>
      <c r="BK173" s="184">
        <f>ROUND((ROUND(I173,2))*(ROUND(H173,2)),2)</f>
        <v>0</v>
      </c>
      <c r="BL173" s="17" t="s">
        <v>151</v>
      </c>
      <c r="BM173" s="183" t="s">
        <v>687</v>
      </c>
    </row>
    <row r="174" spans="1:65" s="2" customFormat="1" ht="19.5">
      <c r="A174" s="34"/>
      <c r="B174" s="35"/>
      <c r="C174" s="36"/>
      <c r="D174" s="201" t="s">
        <v>560</v>
      </c>
      <c r="E174" s="36"/>
      <c r="F174" s="233" t="s">
        <v>1017</v>
      </c>
      <c r="G174" s="36"/>
      <c r="H174" s="36"/>
      <c r="I174" s="187"/>
      <c r="J174" s="36"/>
      <c r="K174" s="36"/>
      <c r="L174" s="39"/>
      <c r="M174" s="188"/>
      <c r="N174" s="189"/>
      <c r="O174" s="64"/>
      <c r="P174" s="64"/>
      <c r="Q174" s="64"/>
      <c r="R174" s="64"/>
      <c r="S174" s="64"/>
      <c r="T174" s="65"/>
      <c r="U174" s="34"/>
      <c r="V174" s="34"/>
      <c r="W174" s="34"/>
      <c r="X174" s="34"/>
      <c r="Y174" s="34"/>
      <c r="Z174" s="34"/>
      <c r="AA174" s="34"/>
      <c r="AB174" s="34"/>
      <c r="AC174" s="34"/>
      <c r="AD174" s="34"/>
      <c r="AE174" s="34"/>
      <c r="AT174" s="17" t="s">
        <v>560</v>
      </c>
      <c r="AU174" s="17" t="s">
        <v>83</v>
      </c>
    </row>
    <row r="175" spans="1:65" s="2" customFormat="1" ht="37.9" customHeight="1">
      <c r="A175" s="34"/>
      <c r="B175" s="35"/>
      <c r="C175" s="173" t="s">
        <v>454</v>
      </c>
      <c r="D175" s="173" t="s">
        <v>146</v>
      </c>
      <c r="E175" s="174" t="s">
        <v>1022</v>
      </c>
      <c r="F175" s="175" t="s">
        <v>1023</v>
      </c>
      <c r="G175" s="176" t="s">
        <v>993</v>
      </c>
      <c r="H175" s="177">
        <v>86</v>
      </c>
      <c r="I175" s="178"/>
      <c r="J175" s="177">
        <f>ROUND((ROUND(I175,2))*(ROUND(H175,2)),2)</f>
        <v>0</v>
      </c>
      <c r="K175" s="175" t="s">
        <v>790</v>
      </c>
      <c r="L175" s="39"/>
      <c r="M175" s="179" t="s">
        <v>18</v>
      </c>
      <c r="N175" s="180" t="s">
        <v>46</v>
      </c>
      <c r="O175" s="64"/>
      <c r="P175" s="181">
        <f>O175*H175</f>
        <v>0</v>
      </c>
      <c r="Q175" s="181">
        <v>0</v>
      </c>
      <c r="R175" s="181">
        <f>Q175*H175</f>
        <v>0</v>
      </c>
      <c r="S175" s="181">
        <v>0</v>
      </c>
      <c r="T175" s="182">
        <f>S175*H175</f>
        <v>0</v>
      </c>
      <c r="U175" s="34"/>
      <c r="V175" s="34"/>
      <c r="W175" s="34"/>
      <c r="X175" s="34"/>
      <c r="Y175" s="34"/>
      <c r="Z175" s="34"/>
      <c r="AA175" s="34"/>
      <c r="AB175" s="34"/>
      <c r="AC175" s="34"/>
      <c r="AD175" s="34"/>
      <c r="AE175" s="34"/>
      <c r="AR175" s="183" t="s">
        <v>151</v>
      </c>
      <c r="AT175" s="183" t="s">
        <v>146</v>
      </c>
      <c r="AU175" s="183" t="s">
        <v>83</v>
      </c>
      <c r="AY175" s="17" t="s">
        <v>143</v>
      </c>
      <c r="BE175" s="184">
        <f>IF(N175="základní",J175,0)</f>
        <v>0</v>
      </c>
      <c r="BF175" s="184">
        <f>IF(N175="snížená",J175,0)</f>
        <v>0</v>
      </c>
      <c r="BG175" s="184">
        <f>IF(N175="zákl. přenesená",J175,0)</f>
        <v>0</v>
      </c>
      <c r="BH175" s="184">
        <f>IF(N175="sníž. přenesená",J175,0)</f>
        <v>0</v>
      </c>
      <c r="BI175" s="184">
        <f>IF(N175="nulová",J175,0)</f>
        <v>0</v>
      </c>
      <c r="BJ175" s="17" t="s">
        <v>83</v>
      </c>
      <c r="BK175" s="184">
        <f>ROUND((ROUND(I175,2))*(ROUND(H175,2)),2)</f>
        <v>0</v>
      </c>
      <c r="BL175" s="17" t="s">
        <v>151</v>
      </c>
      <c r="BM175" s="183" t="s">
        <v>699</v>
      </c>
    </row>
    <row r="176" spans="1:65" s="2" customFormat="1" ht="19.5">
      <c r="A176" s="34"/>
      <c r="B176" s="35"/>
      <c r="C176" s="36"/>
      <c r="D176" s="201" t="s">
        <v>560</v>
      </c>
      <c r="E176" s="36"/>
      <c r="F176" s="233" t="s">
        <v>1017</v>
      </c>
      <c r="G176" s="36"/>
      <c r="H176" s="36"/>
      <c r="I176" s="187"/>
      <c r="J176" s="36"/>
      <c r="K176" s="36"/>
      <c r="L176" s="39"/>
      <c r="M176" s="188"/>
      <c r="N176" s="189"/>
      <c r="O176" s="64"/>
      <c r="P176" s="64"/>
      <c r="Q176" s="64"/>
      <c r="R176" s="64"/>
      <c r="S176" s="64"/>
      <c r="T176" s="65"/>
      <c r="U176" s="34"/>
      <c r="V176" s="34"/>
      <c r="W176" s="34"/>
      <c r="X176" s="34"/>
      <c r="Y176" s="34"/>
      <c r="Z176" s="34"/>
      <c r="AA176" s="34"/>
      <c r="AB176" s="34"/>
      <c r="AC176" s="34"/>
      <c r="AD176" s="34"/>
      <c r="AE176" s="34"/>
      <c r="AT176" s="17" t="s">
        <v>560</v>
      </c>
      <c r="AU176" s="17" t="s">
        <v>83</v>
      </c>
    </row>
    <row r="177" spans="1:65" s="2" customFormat="1" ht="37.9" customHeight="1">
      <c r="A177" s="34"/>
      <c r="B177" s="35"/>
      <c r="C177" s="173" t="s">
        <v>463</v>
      </c>
      <c r="D177" s="173" t="s">
        <v>146</v>
      </c>
      <c r="E177" s="174" t="s">
        <v>1024</v>
      </c>
      <c r="F177" s="175" t="s">
        <v>1025</v>
      </c>
      <c r="G177" s="176" t="s">
        <v>993</v>
      </c>
      <c r="H177" s="177">
        <v>35</v>
      </c>
      <c r="I177" s="178"/>
      <c r="J177" s="177">
        <f>ROUND((ROUND(I177,2))*(ROUND(H177,2)),2)</f>
        <v>0</v>
      </c>
      <c r="K177" s="175" t="s">
        <v>790</v>
      </c>
      <c r="L177" s="39"/>
      <c r="M177" s="179" t="s">
        <v>18</v>
      </c>
      <c r="N177" s="180" t="s">
        <v>46</v>
      </c>
      <c r="O177" s="64"/>
      <c r="P177" s="181">
        <f>O177*H177</f>
        <v>0</v>
      </c>
      <c r="Q177" s="181">
        <v>0</v>
      </c>
      <c r="R177" s="181">
        <f>Q177*H177</f>
        <v>0</v>
      </c>
      <c r="S177" s="181">
        <v>0</v>
      </c>
      <c r="T177" s="182">
        <f>S177*H177</f>
        <v>0</v>
      </c>
      <c r="U177" s="34"/>
      <c r="V177" s="34"/>
      <c r="W177" s="34"/>
      <c r="X177" s="34"/>
      <c r="Y177" s="34"/>
      <c r="Z177" s="34"/>
      <c r="AA177" s="34"/>
      <c r="AB177" s="34"/>
      <c r="AC177" s="34"/>
      <c r="AD177" s="34"/>
      <c r="AE177" s="34"/>
      <c r="AR177" s="183" t="s">
        <v>151</v>
      </c>
      <c r="AT177" s="183" t="s">
        <v>146</v>
      </c>
      <c r="AU177" s="183" t="s">
        <v>83</v>
      </c>
      <c r="AY177" s="17" t="s">
        <v>143</v>
      </c>
      <c r="BE177" s="184">
        <f>IF(N177="základní",J177,0)</f>
        <v>0</v>
      </c>
      <c r="BF177" s="184">
        <f>IF(N177="snížená",J177,0)</f>
        <v>0</v>
      </c>
      <c r="BG177" s="184">
        <f>IF(N177="zákl. přenesená",J177,0)</f>
        <v>0</v>
      </c>
      <c r="BH177" s="184">
        <f>IF(N177="sníž. přenesená",J177,0)</f>
        <v>0</v>
      </c>
      <c r="BI177" s="184">
        <f>IF(N177="nulová",J177,0)</f>
        <v>0</v>
      </c>
      <c r="BJ177" s="17" t="s">
        <v>83</v>
      </c>
      <c r="BK177" s="184">
        <f>ROUND((ROUND(I177,2))*(ROUND(H177,2)),2)</f>
        <v>0</v>
      </c>
      <c r="BL177" s="17" t="s">
        <v>151</v>
      </c>
      <c r="BM177" s="183" t="s">
        <v>716</v>
      </c>
    </row>
    <row r="178" spans="1:65" s="2" customFormat="1" ht="19.5">
      <c r="A178" s="34"/>
      <c r="B178" s="35"/>
      <c r="C178" s="36"/>
      <c r="D178" s="201" t="s">
        <v>560</v>
      </c>
      <c r="E178" s="36"/>
      <c r="F178" s="233" t="s">
        <v>1017</v>
      </c>
      <c r="G178" s="36"/>
      <c r="H178" s="36"/>
      <c r="I178" s="187"/>
      <c r="J178" s="36"/>
      <c r="K178" s="36"/>
      <c r="L178" s="39"/>
      <c r="M178" s="188"/>
      <c r="N178" s="189"/>
      <c r="O178" s="64"/>
      <c r="P178" s="64"/>
      <c r="Q178" s="64"/>
      <c r="R178" s="64"/>
      <c r="S178" s="64"/>
      <c r="T178" s="65"/>
      <c r="U178" s="34"/>
      <c r="V178" s="34"/>
      <c r="W178" s="34"/>
      <c r="X178" s="34"/>
      <c r="Y178" s="34"/>
      <c r="Z178" s="34"/>
      <c r="AA178" s="34"/>
      <c r="AB178" s="34"/>
      <c r="AC178" s="34"/>
      <c r="AD178" s="34"/>
      <c r="AE178" s="34"/>
      <c r="AT178" s="17" t="s">
        <v>560</v>
      </c>
      <c r="AU178" s="17" t="s">
        <v>83</v>
      </c>
    </row>
    <row r="179" spans="1:65" s="2" customFormat="1" ht="37.9" customHeight="1">
      <c r="A179" s="34"/>
      <c r="B179" s="35"/>
      <c r="C179" s="173" t="s">
        <v>469</v>
      </c>
      <c r="D179" s="173" t="s">
        <v>146</v>
      </c>
      <c r="E179" s="174" t="s">
        <v>1026</v>
      </c>
      <c r="F179" s="175" t="s">
        <v>1027</v>
      </c>
      <c r="G179" s="176" t="s">
        <v>993</v>
      </c>
      <c r="H179" s="177">
        <v>30</v>
      </c>
      <c r="I179" s="178"/>
      <c r="J179" s="177">
        <f>ROUND((ROUND(I179,2))*(ROUND(H179,2)),2)</f>
        <v>0</v>
      </c>
      <c r="K179" s="175" t="s">
        <v>790</v>
      </c>
      <c r="L179" s="39"/>
      <c r="M179" s="179" t="s">
        <v>18</v>
      </c>
      <c r="N179" s="180" t="s">
        <v>46</v>
      </c>
      <c r="O179" s="64"/>
      <c r="P179" s="181">
        <f>O179*H179</f>
        <v>0</v>
      </c>
      <c r="Q179" s="181">
        <v>0</v>
      </c>
      <c r="R179" s="181">
        <f>Q179*H179</f>
        <v>0</v>
      </c>
      <c r="S179" s="181">
        <v>0</v>
      </c>
      <c r="T179" s="182">
        <f>S179*H179</f>
        <v>0</v>
      </c>
      <c r="U179" s="34"/>
      <c r="V179" s="34"/>
      <c r="W179" s="34"/>
      <c r="X179" s="34"/>
      <c r="Y179" s="34"/>
      <c r="Z179" s="34"/>
      <c r="AA179" s="34"/>
      <c r="AB179" s="34"/>
      <c r="AC179" s="34"/>
      <c r="AD179" s="34"/>
      <c r="AE179" s="34"/>
      <c r="AR179" s="183" t="s">
        <v>151</v>
      </c>
      <c r="AT179" s="183" t="s">
        <v>146</v>
      </c>
      <c r="AU179" s="183" t="s">
        <v>83</v>
      </c>
      <c r="AY179" s="17" t="s">
        <v>143</v>
      </c>
      <c r="BE179" s="184">
        <f>IF(N179="základní",J179,0)</f>
        <v>0</v>
      </c>
      <c r="BF179" s="184">
        <f>IF(N179="snížená",J179,0)</f>
        <v>0</v>
      </c>
      <c r="BG179" s="184">
        <f>IF(N179="zákl. přenesená",J179,0)</f>
        <v>0</v>
      </c>
      <c r="BH179" s="184">
        <f>IF(N179="sníž. přenesená",J179,0)</f>
        <v>0</v>
      </c>
      <c r="BI179" s="184">
        <f>IF(N179="nulová",J179,0)</f>
        <v>0</v>
      </c>
      <c r="BJ179" s="17" t="s">
        <v>83</v>
      </c>
      <c r="BK179" s="184">
        <f>ROUND((ROUND(I179,2))*(ROUND(H179,2)),2)</f>
        <v>0</v>
      </c>
      <c r="BL179" s="17" t="s">
        <v>151</v>
      </c>
      <c r="BM179" s="183" t="s">
        <v>738</v>
      </c>
    </row>
    <row r="180" spans="1:65" s="2" customFormat="1" ht="19.5">
      <c r="A180" s="34"/>
      <c r="B180" s="35"/>
      <c r="C180" s="36"/>
      <c r="D180" s="201" t="s">
        <v>560</v>
      </c>
      <c r="E180" s="36"/>
      <c r="F180" s="233" t="s">
        <v>1017</v>
      </c>
      <c r="G180" s="36"/>
      <c r="H180" s="36"/>
      <c r="I180" s="187"/>
      <c r="J180" s="36"/>
      <c r="K180" s="36"/>
      <c r="L180" s="39"/>
      <c r="M180" s="188"/>
      <c r="N180" s="189"/>
      <c r="O180" s="64"/>
      <c r="P180" s="64"/>
      <c r="Q180" s="64"/>
      <c r="R180" s="64"/>
      <c r="S180" s="64"/>
      <c r="T180" s="65"/>
      <c r="U180" s="34"/>
      <c r="V180" s="34"/>
      <c r="W180" s="34"/>
      <c r="X180" s="34"/>
      <c r="Y180" s="34"/>
      <c r="Z180" s="34"/>
      <c r="AA180" s="34"/>
      <c r="AB180" s="34"/>
      <c r="AC180" s="34"/>
      <c r="AD180" s="34"/>
      <c r="AE180" s="34"/>
      <c r="AT180" s="17" t="s">
        <v>560</v>
      </c>
      <c r="AU180" s="17" t="s">
        <v>83</v>
      </c>
    </row>
    <row r="181" spans="1:65" s="2" customFormat="1" ht="37.9" customHeight="1">
      <c r="A181" s="34"/>
      <c r="B181" s="35"/>
      <c r="C181" s="173" t="s">
        <v>474</v>
      </c>
      <c r="D181" s="173" t="s">
        <v>146</v>
      </c>
      <c r="E181" s="174" t="s">
        <v>1028</v>
      </c>
      <c r="F181" s="175" t="s">
        <v>1029</v>
      </c>
      <c r="G181" s="176" t="s">
        <v>993</v>
      </c>
      <c r="H181" s="177">
        <v>18</v>
      </c>
      <c r="I181" s="178"/>
      <c r="J181" s="177">
        <f>ROUND((ROUND(I181,2))*(ROUND(H181,2)),2)</f>
        <v>0</v>
      </c>
      <c r="K181" s="175" t="s">
        <v>790</v>
      </c>
      <c r="L181" s="39"/>
      <c r="M181" s="179" t="s">
        <v>18</v>
      </c>
      <c r="N181" s="180" t="s">
        <v>46</v>
      </c>
      <c r="O181" s="64"/>
      <c r="P181" s="181">
        <f>O181*H181</f>
        <v>0</v>
      </c>
      <c r="Q181" s="181">
        <v>0</v>
      </c>
      <c r="R181" s="181">
        <f>Q181*H181</f>
        <v>0</v>
      </c>
      <c r="S181" s="181">
        <v>0</v>
      </c>
      <c r="T181" s="182">
        <f>S181*H181</f>
        <v>0</v>
      </c>
      <c r="U181" s="34"/>
      <c r="V181" s="34"/>
      <c r="W181" s="34"/>
      <c r="X181" s="34"/>
      <c r="Y181" s="34"/>
      <c r="Z181" s="34"/>
      <c r="AA181" s="34"/>
      <c r="AB181" s="34"/>
      <c r="AC181" s="34"/>
      <c r="AD181" s="34"/>
      <c r="AE181" s="34"/>
      <c r="AR181" s="183" t="s">
        <v>151</v>
      </c>
      <c r="AT181" s="183" t="s">
        <v>146</v>
      </c>
      <c r="AU181" s="183" t="s">
        <v>83</v>
      </c>
      <c r="AY181" s="17" t="s">
        <v>143</v>
      </c>
      <c r="BE181" s="184">
        <f>IF(N181="základní",J181,0)</f>
        <v>0</v>
      </c>
      <c r="BF181" s="184">
        <f>IF(N181="snížená",J181,0)</f>
        <v>0</v>
      </c>
      <c r="BG181" s="184">
        <f>IF(N181="zákl. přenesená",J181,0)</f>
        <v>0</v>
      </c>
      <c r="BH181" s="184">
        <f>IF(N181="sníž. přenesená",J181,0)</f>
        <v>0</v>
      </c>
      <c r="BI181" s="184">
        <f>IF(N181="nulová",J181,0)</f>
        <v>0</v>
      </c>
      <c r="BJ181" s="17" t="s">
        <v>83</v>
      </c>
      <c r="BK181" s="184">
        <f>ROUND((ROUND(I181,2))*(ROUND(H181,2)),2)</f>
        <v>0</v>
      </c>
      <c r="BL181" s="17" t="s">
        <v>151</v>
      </c>
      <c r="BM181" s="183" t="s">
        <v>748</v>
      </c>
    </row>
    <row r="182" spans="1:65" s="2" customFormat="1" ht="19.5">
      <c r="A182" s="34"/>
      <c r="B182" s="35"/>
      <c r="C182" s="36"/>
      <c r="D182" s="201" t="s">
        <v>560</v>
      </c>
      <c r="E182" s="36"/>
      <c r="F182" s="233" t="s">
        <v>1017</v>
      </c>
      <c r="G182" s="36"/>
      <c r="H182" s="36"/>
      <c r="I182" s="187"/>
      <c r="J182" s="36"/>
      <c r="K182" s="36"/>
      <c r="L182" s="39"/>
      <c r="M182" s="188"/>
      <c r="N182" s="189"/>
      <c r="O182" s="64"/>
      <c r="P182" s="64"/>
      <c r="Q182" s="64"/>
      <c r="R182" s="64"/>
      <c r="S182" s="64"/>
      <c r="T182" s="65"/>
      <c r="U182" s="34"/>
      <c r="V182" s="34"/>
      <c r="W182" s="34"/>
      <c r="X182" s="34"/>
      <c r="Y182" s="34"/>
      <c r="Z182" s="34"/>
      <c r="AA182" s="34"/>
      <c r="AB182" s="34"/>
      <c r="AC182" s="34"/>
      <c r="AD182" s="34"/>
      <c r="AE182" s="34"/>
      <c r="AT182" s="17" t="s">
        <v>560</v>
      </c>
      <c r="AU182" s="17" t="s">
        <v>83</v>
      </c>
    </row>
    <row r="183" spans="1:65" s="12" customFormat="1" ht="25.9" customHeight="1">
      <c r="B183" s="157"/>
      <c r="C183" s="158"/>
      <c r="D183" s="159" t="s">
        <v>74</v>
      </c>
      <c r="E183" s="160" t="s">
        <v>1030</v>
      </c>
      <c r="F183" s="160" t="s">
        <v>1031</v>
      </c>
      <c r="G183" s="158"/>
      <c r="H183" s="158"/>
      <c r="I183" s="161"/>
      <c r="J183" s="162">
        <f>BK183</f>
        <v>0</v>
      </c>
      <c r="K183" s="158"/>
      <c r="L183" s="163"/>
      <c r="M183" s="164"/>
      <c r="N183" s="165"/>
      <c r="O183" s="165"/>
      <c r="P183" s="166">
        <f>SUM(P184:P188)</f>
        <v>0</v>
      </c>
      <c r="Q183" s="165"/>
      <c r="R183" s="166">
        <f>SUM(R184:R188)</f>
        <v>0</v>
      </c>
      <c r="S183" s="165"/>
      <c r="T183" s="167">
        <f>SUM(T184:T188)</f>
        <v>0</v>
      </c>
      <c r="AR183" s="168" t="s">
        <v>83</v>
      </c>
      <c r="AT183" s="169" t="s">
        <v>74</v>
      </c>
      <c r="AU183" s="169" t="s">
        <v>75</v>
      </c>
      <c r="AY183" s="168" t="s">
        <v>143</v>
      </c>
      <c r="BK183" s="170">
        <f>SUM(BK184:BK188)</f>
        <v>0</v>
      </c>
    </row>
    <row r="184" spans="1:65" s="2" customFormat="1" ht="24.2" customHeight="1">
      <c r="A184" s="34"/>
      <c r="B184" s="35"/>
      <c r="C184" s="173" t="s">
        <v>482</v>
      </c>
      <c r="D184" s="173" t="s">
        <v>146</v>
      </c>
      <c r="E184" s="174" t="s">
        <v>1032</v>
      </c>
      <c r="F184" s="175" t="s">
        <v>1033</v>
      </c>
      <c r="G184" s="176" t="s">
        <v>169</v>
      </c>
      <c r="H184" s="177">
        <v>8</v>
      </c>
      <c r="I184" s="178"/>
      <c r="J184" s="177">
        <f>ROUND((ROUND(I184,2))*(ROUND(H184,2)),2)</f>
        <v>0</v>
      </c>
      <c r="K184" s="175" t="s">
        <v>790</v>
      </c>
      <c r="L184" s="39"/>
      <c r="M184" s="179" t="s">
        <v>18</v>
      </c>
      <c r="N184" s="180" t="s">
        <v>46</v>
      </c>
      <c r="O184" s="64"/>
      <c r="P184" s="181">
        <f>O184*H184</f>
        <v>0</v>
      </c>
      <c r="Q184" s="181">
        <v>0</v>
      </c>
      <c r="R184" s="181">
        <f>Q184*H184</f>
        <v>0</v>
      </c>
      <c r="S184" s="181">
        <v>0</v>
      </c>
      <c r="T184" s="182">
        <f>S184*H184</f>
        <v>0</v>
      </c>
      <c r="U184" s="34"/>
      <c r="V184" s="34"/>
      <c r="W184" s="34"/>
      <c r="X184" s="34"/>
      <c r="Y184" s="34"/>
      <c r="Z184" s="34"/>
      <c r="AA184" s="34"/>
      <c r="AB184" s="34"/>
      <c r="AC184" s="34"/>
      <c r="AD184" s="34"/>
      <c r="AE184" s="34"/>
      <c r="AR184" s="183" t="s">
        <v>151</v>
      </c>
      <c r="AT184" s="183" t="s">
        <v>146</v>
      </c>
      <c r="AU184" s="183" t="s">
        <v>83</v>
      </c>
      <c r="AY184" s="17" t="s">
        <v>143</v>
      </c>
      <c r="BE184" s="184">
        <f>IF(N184="základní",J184,0)</f>
        <v>0</v>
      </c>
      <c r="BF184" s="184">
        <f>IF(N184="snížená",J184,0)</f>
        <v>0</v>
      </c>
      <c r="BG184" s="184">
        <f>IF(N184="zákl. přenesená",J184,0)</f>
        <v>0</v>
      </c>
      <c r="BH184" s="184">
        <f>IF(N184="sníž. přenesená",J184,0)</f>
        <v>0</v>
      </c>
      <c r="BI184" s="184">
        <f>IF(N184="nulová",J184,0)</f>
        <v>0</v>
      </c>
      <c r="BJ184" s="17" t="s">
        <v>83</v>
      </c>
      <c r="BK184" s="184">
        <f>ROUND((ROUND(I184,2))*(ROUND(H184,2)),2)</f>
        <v>0</v>
      </c>
      <c r="BL184" s="17" t="s">
        <v>151</v>
      </c>
      <c r="BM184" s="183" t="s">
        <v>766</v>
      </c>
    </row>
    <row r="185" spans="1:65" s="2" customFormat="1" ht="19.5">
      <c r="A185" s="34"/>
      <c r="B185" s="35"/>
      <c r="C185" s="36"/>
      <c r="D185" s="201" t="s">
        <v>560</v>
      </c>
      <c r="E185" s="36"/>
      <c r="F185" s="233" t="s">
        <v>1034</v>
      </c>
      <c r="G185" s="36"/>
      <c r="H185" s="36"/>
      <c r="I185" s="187"/>
      <c r="J185" s="36"/>
      <c r="K185" s="36"/>
      <c r="L185" s="39"/>
      <c r="M185" s="188"/>
      <c r="N185" s="189"/>
      <c r="O185" s="64"/>
      <c r="P185" s="64"/>
      <c r="Q185" s="64"/>
      <c r="R185" s="64"/>
      <c r="S185" s="64"/>
      <c r="T185" s="65"/>
      <c r="U185" s="34"/>
      <c r="V185" s="34"/>
      <c r="W185" s="34"/>
      <c r="X185" s="34"/>
      <c r="Y185" s="34"/>
      <c r="Z185" s="34"/>
      <c r="AA185" s="34"/>
      <c r="AB185" s="34"/>
      <c r="AC185" s="34"/>
      <c r="AD185" s="34"/>
      <c r="AE185" s="34"/>
      <c r="AT185" s="17" t="s">
        <v>560</v>
      </c>
      <c r="AU185" s="17" t="s">
        <v>83</v>
      </c>
    </row>
    <row r="186" spans="1:65" s="2" customFormat="1" ht="24.2" customHeight="1">
      <c r="A186" s="34"/>
      <c r="B186" s="35"/>
      <c r="C186" s="173" t="s">
        <v>488</v>
      </c>
      <c r="D186" s="173" t="s">
        <v>146</v>
      </c>
      <c r="E186" s="174" t="s">
        <v>1035</v>
      </c>
      <c r="F186" s="175" t="s">
        <v>1036</v>
      </c>
      <c r="G186" s="176" t="s">
        <v>169</v>
      </c>
      <c r="H186" s="177">
        <v>21</v>
      </c>
      <c r="I186" s="178"/>
      <c r="J186" s="177">
        <f>ROUND((ROUND(I186,2))*(ROUND(H186,2)),2)</f>
        <v>0</v>
      </c>
      <c r="K186" s="175" t="s">
        <v>790</v>
      </c>
      <c r="L186" s="39"/>
      <c r="M186" s="179" t="s">
        <v>18</v>
      </c>
      <c r="N186" s="180" t="s">
        <v>46</v>
      </c>
      <c r="O186" s="64"/>
      <c r="P186" s="181">
        <f>O186*H186</f>
        <v>0</v>
      </c>
      <c r="Q186" s="181">
        <v>0</v>
      </c>
      <c r="R186" s="181">
        <f>Q186*H186</f>
        <v>0</v>
      </c>
      <c r="S186" s="181">
        <v>0</v>
      </c>
      <c r="T186" s="182">
        <f>S186*H186</f>
        <v>0</v>
      </c>
      <c r="U186" s="34"/>
      <c r="V186" s="34"/>
      <c r="W186" s="34"/>
      <c r="X186" s="34"/>
      <c r="Y186" s="34"/>
      <c r="Z186" s="34"/>
      <c r="AA186" s="34"/>
      <c r="AB186" s="34"/>
      <c r="AC186" s="34"/>
      <c r="AD186" s="34"/>
      <c r="AE186" s="34"/>
      <c r="AR186" s="183" t="s">
        <v>151</v>
      </c>
      <c r="AT186" s="183" t="s">
        <v>146</v>
      </c>
      <c r="AU186" s="183" t="s">
        <v>83</v>
      </c>
      <c r="AY186" s="17" t="s">
        <v>143</v>
      </c>
      <c r="BE186" s="184">
        <f>IF(N186="základní",J186,0)</f>
        <v>0</v>
      </c>
      <c r="BF186" s="184">
        <f>IF(N186="snížená",J186,0)</f>
        <v>0</v>
      </c>
      <c r="BG186" s="184">
        <f>IF(N186="zákl. přenesená",J186,0)</f>
        <v>0</v>
      </c>
      <c r="BH186" s="184">
        <f>IF(N186="sníž. přenesená",J186,0)</f>
        <v>0</v>
      </c>
      <c r="BI186" s="184">
        <f>IF(N186="nulová",J186,0)</f>
        <v>0</v>
      </c>
      <c r="BJ186" s="17" t="s">
        <v>83</v>
      </c>
      <c r="BK186" s="184">
        <f>ROUND((ROUND(I186,2))*(ROUND(H186,2)),2)</f>
        <v>0</v>
      </c>
      <c r="BL186" s="17" t="s">
        <v>151</v>
      </c>
      <c r="BM186" s="183" t="s">
        <v>780</v>
      </c>
    </row>
    <row r="187" spans="1:65" s="2" customFormat="1" ht="16.5" customHeight="1">
      <c r="A187" s="34"/>
      <c r="B187" s="35"/>
      <c r="C187" s="173" t="s">
        <v>498</v>
      </c>
      <c r="D187" s="173" t="s">
        <v>146</v>
      </c>
      <c r="E187" s="174" t="s">
        <v>1037</v>
      </c>
      <c r="F187" s="175" t="s">
        <v>1038</v>
      </c>
      <c r="G187" s="176" t="s">
        <v>169</v>
      </c>
      <c r="H187" s="177">
        <v>18</v>
      </c>
      <c r="I187" s="178"/>
      <c r="J187" s="177">
        <f>ROUND((ROUND(I187,2))*(ROUND(H187,2)),2)</f>
        <v>0</v>
      </c>
      <c r="K187" s="175" t="s">
        <v>790</v>
      </c>
      <c r="L187" s="39"/>
      <c r="M187" s="179" t="s">
        <v>18</v>
      </c>
      <c r="N187" s="180" t="s">
        <v>46</v>
      </c>
      <c r="O187" s="64"/>
      <c r="P187" s="181">
        <f>O187*H187</f>
        <v>0</v>
      </c>
      <c r="Q187" s="181">
        <v>0</v>
      </c>
      <c r="R187" s="181">
        <f>Q187*H187</f>
        <v>0</v>
      </c>
      <c r="S187" s="181">
        <v>0</v>
      </c>
      <c r="T187" s="182">
        <f>S187*H187</f>
        <v>0</v>
      </c>
      <c r="U187" s="34"/>
      <c r="V187" s="34"/>
      <c r="W187" s="34"/>
      <c r="X187" s="34"/>
      <c r="Y187" s="34"/>
      <c r="Z187" s="34"/>
      <c r="AA187" s="34"/>
      <c r="AB187" s="34"/>
      <c r="AC187" s="34"/>
      <c r="AD187" s="34"/>
      <c r="AE187" s="34"/>
      <c r="AR187" s="183" t="s">
        <v>151</v>
      </c>
      <c r="AT187" s="183" t="s">
        <v>146</v>
      </c>
      <c r="AU187" s="183" t="s">
        <v>83</v>
      </c>
      <c r="AY187" s="17" t="s">
        <v>143</v>
      </c>
      <c r="BE187" s="184">
        <f>IF(N187="základní",J187,0)</f>
        <v>0</v>
      </c>
      <c r="BF187" s="184">
        <f>IF(N187="snížená",J187,0)</f>
        <v>0</v>
      </c>
      <c r="BG187" s="184">
        <f>IF(N187="zákl. přenesená",J187,0)</f>
        <v>0</v>
      </c>
      <c r="BH187" s="184">
        <f>IF(N187="sníž. přenesená",J187,0)</f>
        <v>0</v>
      </c>
      <c r="BI187" s="184">
        <f>IF(N187="nulová",J187,0)</f>
        <v>0</v>
      </c>
      <c r="BJ187" s="17" t="s">
        <v>83</v>
      </c>
      <c r="BK187" s="184">
        <f>ROUND((ROUND(I187,2))*(ROUND(H187,2)),2)</f>
        <v>0</v>
      </c>
      <c r="BL187" s="17" t="s">
        <v>151</v>
      </c>
      <c r="BM187" s="183" t="s">
        <v>793</v>
      </c>
    </row>
    <row r="188" spans="1:65" s="2" customFormat="1" ht="19.5">
      <c r="A188" s="34"/>
      <c r="B188" s="35"/>
      <c r="C188" s="36"/>
      <c r="D188" s="201" t="s">
        <v>560</v>
      </c>
      <c r="E188" s="36"/>
      <c r="F188" s="233" t="s">
        <v>1039</v>
      </c>
      <c r="G188" s="36"/>
      <c r="H188" s="36"/>
      <c r="I188" s="187"/>
      <c r="J188" s="36"/>
      <c r="K188" s="36"/>
      <c r="L188" s="39"/>
      <c r="M188" s="188"/>
      <c r="N188" s="189"/>
      <c r="O188" s="64"/>
      <c r="P188" s="64"/>
      <c r="Q188" s="64"/>
      <c r="R188" s="64"/>
      <c r="S188" s="64"/>
      <c r="T188" s="65"/>
      <c r="U188" s="34"/>
      <c r="V188" s="34"/>
      <c r="W188" s="34"/>
      <c r="X188" s="34"/>
      <c r="Y188" s="34"/>
      <c r="Z188" s="34"/>
      <c r="AA188" s="34"/>
      <c r="AB188" s="34"/>
      <c r="AC188" s="34"/>
      <c r="AD188" s="34"/>
      <c r="AE188" s="34"/>
      <c r="AT188" s="17" t="s">
        <v>560</v>
      </c>
      <c r="AU188" s="17" t="s">
        <v>83</v>
      </c>
    </row>
    <row r="189" spans="1:65" s="12" customFormat="1" ht="25.9" customHeight="1">
      <c r="B189" s="157"/>
      <c r="C189" s="158"/>
      <c r="D189" s="159" t="s">
        <v>74</v>
      </c>
      <c r="E189" s="160" t="s">
        <v>1040</v>
      </c>
      <c r="F189" s="160" t="s">
        <v>786</v>
      </c>
      <c r="G189" s="158"/>
      <c r="H189" s="158"/>
      <c r="I189" s="161"/>
      <c r="J189" s="162">
        <f>BK189</f>
        <v>0</v>
      </c>
      <c r="K189" s="158"/>
      <c r="L189" s="163"/>
      <c r="M189" s="164"/>
      <c r="N189" s="165"/>
      <c r="O189" s="165"/>
      <c r="P189" s="166">
        <f>SUM(P190:P204)</f>
        <v>0</v>
      </c>
      <c r="Q189" s="165"/>
      <c r="R189" s="166">
        <f>SUM(R190:R204)</f>
        <v>0</v>
      </c>
      <c r="S189" s="165"/>
      <c r="T189" s="167">
        <f>SUM(T190:T204)</f>
        <v>0</v>
      </c>
      <c r="AR189" s="168" t="s">
        <v>83</v>
      </c>
      <c r="AT189" s="169" t="s">
        <v>74</v>
      </c>
      <c r="AU189" s="169" t="s">
        <v>75</v>
      </c>
      <c r="AY189" s="168" t="s">
        <v>143</v>
      </c>
      <c r="BK189" s="170">
        <f>SUM(BK190:BK204)</f>
        <v>0</v>
      </c>
    </row>
    <row r="190" spans="1:65" s="2" customFormat="1" ht="16.5" customHeight="1">
      <c r="A190" s="34"/>
      <c r="B190" s="35"/>
      <c r="C190" s="173" t="s">
        <v>510</v>
      </c>
      <c r="D190" s="173" t="s">
        <v>146</v>
      </c>
      <c r="E190" s="174" t="s">
        <v>1041</v>
      </c>
      <c r="F190" s="175" t="s">
        <v>1042</v>
      </c>
      <c r="G190" s="176" t="s">
        <v>911</v>
      </c>
      <c r="H190" s="177">
        <v>1</v>
      </c>
      <c r="I190" s="178"/>
      <c r="J190" s="177">
        <f t="shared" ref="J190:J198" si="0">ROUND((ROUND(I190,2))*(ROUND(H190,2)),2)</f>
        <v>0</v>
      </c>
      <c r="K190" s="175" t="s">
        <v>790</v>
      </c>
      <c r="L190" s="39"/>
      <c r="M190" s="179" t="s">
        <v>18</v>
      </c>
      <c r="N190" s="180" t="s">
        <v>46</v>
      </c>
      <c r="O190" s="64"/>
      <c r="P190" s="181">
        <f t="shared" ref="P190:P198" si="1">O190*H190</f>
        <v>0</v>
      </c>
      <c r="Q190" s="181">
        <v>0</v>
      </c>
      <c r="R190" s="181">
        <f t="shared" ref="R190:R198" si="2">Q190*H190</f>
        <v>0</v>
      </c>
      <c r="S190" s="181">
        <v>0</v>
      </c>
      <c r="T190" s="182">
        <f t="shared" ref="T190:T198" si="3">S190*H190</f>
        <v>0</v>
      </c>
      <c r="U190" s="34"/>
      <c r="V190" s="34"/>
      <c r="W190" s="34"/>
      <c r="X190" s="34"/>
      <c r="Y190" s="34"/>
      <c r="Z190" s="34"/>
      <c r="AA190" s="34"/>
      <c r="AB190" s="34"/>
      <c r="AC190" s="34"/>
      <c r="AD190" s="34"/>
      <c r="AE190" s="34"/>
      <c r="AR190" s="183" t="s">
        <v>151</v>
      </c>
      <c r="AT190" s="183" t="s">
        <v>146</v>
      </c>
      <c r="AU190" s="183" t="s">
        <v>83</v>
      </c>
      <c r="AY190" s="17" t="s">
        <v>143</v>
      </c>
      <c r="BE190" s="184">
        <f t="shared" ref="BE190:BE198" si="4">IF(N190="základní",J190,0)</f>
        <v>0</v>
      </c>
      <c r="BF190" s="184">
        <f t="shared" ref="BF190:BF198" si="5">IF(N190="snížená",J190,0)</f>
        <v>0</v>
      </c>
      <c r="BG190" s="184">
        <f t="shared" ref="BG190:BG198" si="6">IF(N190="zákl. přenesená",J190,0)</f>
        <v>0</v>
      </c>
      <c r="BH190" s="184">
        <f t="shared" ref="BH190:BH198" si="7">IF(N190="sníž. přenesená",J190,0)</f>
        <v>0</v>
      </c>
      <c r="BI190" s="184">
        <f t="shared" ref="BI190:BI198" si="8">IF(N190="nulová",J190,0)</f>
        <v>0</v>
      </c>
      <c r="BJ190" s="17" t="s">
        <v>83</v>
      </c>
      <c r="BK190" s="184">
        <f t="shared" ref="BK190:BK198" si="9">ROUND((ROUND(I190,2))*(ROUND(H190,2)),2)</f>
        <v>0</v>
      </c>
      <c r="BL190" s="17" t="s">
        <v>151</v>
      </c>
      <c r="BM190" s="183" t="s">
        <v>1043</v>
      </c>
    </row>
    <row r="191" spans="1:65" s="2" customFormat="1" ht="24.2" customHeight="1">
      <c r="A191" s="34"/>
      <c r="B191" s="35"/>
      <c r="C191" s="173" t="s">
        <v>515</v>
      </c>
      <c r="D191" s="173" t="s">
        <v>146</v>
      </c>
      <c r="E191" s="174" t="s">
        <v>1044</v>
      </c>
      <c r="F191" s="175" t="s">
        <v>1045</v>
      </c>
      <c r="G191" s="176" t="s">
        <v>911</v>
      </c>
      <c r="H191" s="177">
        <v>1</v>
      </c>
      <c r="I191" s="178"/>
      <c r="J191" s="177">
        <f t="shared" si="0"/>
        <v>0</v>
      </c>
      <c r="K191" s="175" t="s">
        <v>790</v>
      </c>
      <c r="L191" s="39"/>
      <c r="M191" s="179" t="s">
        <v>18</v>
      </c>
      <c r="N191" s="180" t="s">
        <v>46</v>
      </c>
      <c r="O191" s="64"/>
      <c r="P191" s="181">
        <f t="shared" si="1"/>
        <v>0</v>
      </c>
      <c r="Q191" s="181">
        <v>0</v>
      </c>
      <c r="R191" s="181">
        <f t="shared" si="2"/>
        <v>0</v>
      </c>
      <c r="S191" s="181">
        <v>0</v>
      </c>
      <c r="T191" s="182">
        <f t="shared" si="3"/>
        <v>0</v>
      </c>
      <c r="U191" s="34"/>
      <c r="V191" s="34"/>
      <c r="W191" s="34"/>
      <c r="X191" s="34"/>
      <c r="Y191" s="34"/>
      <c r="Z191" s="34"/>
      <c r="AA191" s="34"/>
      <c r="AB191" s="34"/>
      <c r="AC191" s="34"/>
      <c r="AD191" s="34"/>
      <c r="AE191" s="34"/>
      <c r="AR191" s="183" t="s">
        <v>151</v>
      </c>
      <c r="AT191" s="183" t="s">
        <v>146</v>
      </c>
      <c r="AU191" s="183" t="s">
        <v>83</v>
      </c>
      <c r="AY191" s="17" t="s">
        <v>143</v>
      </c>
      <c r="BE191" s="184">
        <f t="shared" si="4"/>
        <v>0</v>
      </c>
      <c r="BF191" s="184">
        <f t="shared" si="5"/>
        <v>0</v>
      </c>
      <c r="BG191" s="184">
        <f t="shared" si="6"/>
        <v>0</v>
      </c>
      <c r="BH191" s="184">
        <f t="shared" si="7"/>
        <v>0</v>
      </c>
      <c r="BI191" s="184">
        <f t="shared" si="8"/>
        <v>0</v>
      </c>
      <c r="BJ191" s="17" t="s">
        <v>83</v>
      </c>
      <c r="BK191" s="184">
        <f t="shared" si="9"/>
        <v>0</v>
      </c>
      <c r="BL191" s="17" t="s">
        <v>151</v>
      </c>
      <c r="BM191" s="183" t="s">
        <v>1046</v>
      </c>
    </row>
    <row r="192" spans="1:65" s="2" customFormat="1" ht="16.5" customHeight="1">
      <c r="A192" s="34"/>
      <c r="B192" s="35"/>
      <c r="C192" s="173" t="s">
        <v>520</v>
      </c>
      <c r="D192" s="173" t="s">
        <v>146</v>
      </c>
      <c r="E192" s="174" t="s">
        <v>1047</v>
      </c>
      <c r="F192" s="175" t="s">
        <v>1048</v>
      </c>
      <c r="G192" s="176" t="s">
        <v>911</v>
      </c>
      <c r="H192" s="177">
        <v>1</v>
      </c>
      <c r="I192" s="178"/>
      <c r="J192" s="177">
        <f t="shared" si="0"/>
        <v>0</v>
      </c>
      <c r="K192" s="175" t="s">
        <v>790</v>
      </c>
      <c r="L192" s="39"/>
      <c r="M192" s="179" t="s">
        <v>18</v>
      </c>
      <c r="N192" s="180" t="s">
        <v>46</v>
      </c>
      <c r="O192" s="64"/>
      <c r="P192" s="181">
        <f t="shared" si="1"/>
        <v>0</v>
      </c>
      <c r="Q192" s="181">
        <v>0</v>
      </c>
      <c r="R192" s="181">
        <f t="shared" si="2"/>
        <v>0</v>
      </c>
      <c r="S192" s="181">
        <v>0</v>
      </c>
      <c r="T192" s="182">
        <f t="shared" si="3"/>
        <v>0</v>
      </c>
      <c r="U192" s="34"/>
      <c r="V192" s="34"/>
      <c r="W192" s="34"/>
      <c r="X192" s="34"/>
      <c r="Y192" s="34"/>
      <c r="Z192" s="34"/>
      <c r="AA192" s="34"/>
      <c r="AB192" s="34"/>
      <c r="AC192" s="34"/>
      <c r="AD192" s="34"/>
      <c r="AE192" s="34"/>
      <c r="AR192" s="183" t="s">
        <v>151</v>
      </c>
      <c r="AT192" s="183" t="s">
        <v>146</v>
      </c>
      <c r="AU192" s="183" t="s">
        <v>83</v>
      </c>
      <c r="AY192" s="17" t="s">
        <v>143</v>
      </c>
      <c r="BE192" s="184">
        <f t="shared" si="4"/>
        <v>0</v>
      </c>
      <c r="BF192" s="184">
        <f t="shared" si="5"/>
        <v>0</v>
      </c>
      <c r="BG192" s="184">
        <f t="shared" si="6"/>
        <v>0</v>
      </c>
      <c r="BH192" s="184">
        <f t="shared" si="7"/>
        <v>0</v>
      </c>
      <c r="BI192" s="184">
        <f t="shared" si="8"/>
        <v>0</v>
      </c>
      <c r="BJ192" s="17" t="s">
        <v>83</v>
      </c>
      <c r="BK192" s="184">
        <f t="shared" si="9"/>
        <v>0</v>
      </c>
      <c r="BL192" s="17" t="s">
        <v>151</v>
      </c>
      <c r="BM192" s="183" t="s">
        <v>1049</v>
      </c>
    </row>
    <row r="193" spans="1:65" s="2" customFormat="1" ht="24.2" customHeight="1">
      <c r="A193" s="34"/>
      <c r="B193" s="35"/>
      <c r="C193" s="173" t="s">
        <v>525</v>
      </c>
      <c r="D193" s="173" t="s">
        <v>146</v>
      </c>
      <c r="E193" s="174" t="s">
        <v>1050</v>
      </c>
      <c r="F193" s="175" t="s">
        <v>1051</v>
      </c>
      <c r="G193" s="176" t="s">
        <v>911</v>
      </c>
      <c r="H193" s="177">
        <v>1</v>
      </c>
      <c r="I193" s="178"/>
      <c r="J193" s="177">
        <f t="shared" si="0"/>
        <v>0</v>
      </c>
      <c r="K193" s="175" t="s">
        <v>790</v>
      </c>
      <c r="L193" s="39"/>
      <c r="M193" s="179" t="s">
        <v>18</v>
      </c>
      <c r="N193" s="180" t="s">
        <v>46</v>
      </c>
      <c r="O193" s="64"/>
      <c r="P193" s="181">
        <f t="shared" si="1"/>
        <v>0</v>
      </c>
      <c r="Q193" s="181">
        <v>0</v>
      </c>
      <c r="R193" s="181">
        <f t="shared" si="2"/>
        <v>0</v>
      </c>
      <c r="S193" s="181">
        <v>0</v>
      </c>
      <c r="T193" s="182">
        <f t="shared" si="3"/>
        <v>0</v>
      </c>
      <c r="U193" s="34"/>
      <c r="V193" s="34"/>
      <c r="W193" s="34"/>
      <c r="X193" s="34"/>
      <c r="Y193" s="34"/>
      <c r="Z193" s="34"/>
      <c r="AA193" s="34"/>
      <c r="AB193" s="34"/>
      <c r="AC193" s="34"/>
      <c r="AD193" s="34"/>
      <c r="AE193" s="34"/>
      <c r="AR193" s="183" t="s">
        <v>151</v>
      </c>
      <c r="AT193" s="183" t="s">
        <v>146</v>
      </c>
      <c r="AU193" s="183" t="s">
        <v>83</v>
      </c>
      <c r="AY193" s="17" t="s">
        <v>143</v>
      </c>
      <c r="BE193" s="184">
        <f t="shared" si="4"/>
        <v>0</v>
      </c>
      <c r="BF193" s="184">
        <f t="shared" si="5"/>
        <v>0</v>
      </c>
      <c r="BG193" s="184">
        <f t="shared" si="6"/>
        <v>0</v>
      </c>
      <c r="BH193" s="184">
        <f t="shared" si="7"/>
        <v>0</v>
      </c>
      <c r="BI193" s="184">
        <f t="shared" si="8"/>
        <v>0</v>
      </c>
      <c r="BJ193" s="17" t="s">
        <v>83</v>
      </c>
      <c r="BK193" s="184">
        <f t="shared" si="9"/>
        <v>0</v>
      </c>
      <c r="BL193" s="17" t="s">
        <v>151</v>
      </c>
      <c r="BM193" s="183" t="s">
        <v>1052</v>
      </c>
    </row>
    <row r="194" spans="1:65" s="2" customFormat="1" ht="16.5" customHeight="1">
      <c r="A194" s="34"/>
      <c r="B194" s="35"/>
      <c r="C194" s="173" t="s">
        <v>530</v>
      </c>
      <c r="D194" s="173" t="s">
        <v>146</v>
      </c>
      <c r="E194" s="174" t="s">
        <v>1053</v>
      </c>
      <c r="F194" s="175" t="s">
        <v>1054</v>
      </c>
      <c r="G194" s="176" t="s">
        <v>911</v>
      </c>
      <c r="H194" s="177">
        <v>1</v>
      </c>
      <c r="I194" s="178"/>
      <c r="J194" s="177">
        <f t="shared" si="0"/>
        <v>0</v>
      </c>
      <c r="K194" s="175" t="s">
        <v>790</v>
      </c>
      <c r="L194" s="39"/>
      <c r="M194" s="179" t="s">
        <v>18</v>
      </c>
      <c r="N194" s="180" t="s">
        <v>46</v>
      </c>
      <c r="O194" s="64"/>
      <c r="P194" s="181">
        <f t="shared" si="1"/>
        <v>0</v>
      </c>
      <c r="Q194" s="181">
        <v>0</v>
      </c>
      <c r="R194" s="181">
        <f t="shared" si="2"/>
        <v>0</v>
      </c>
      <c r="S194" s="181">
        <v>0</v>
      </c>
      <c r="T194" s="182">
        <f t="shared" si="3"/>
        <v>0</v>
      </c>
      <c r="U194" s="34"/>
      <c r="V194" s="34"/>
      <c r="W194" s="34"/>
      <c r="X194" s="34"/>
      <c r="Y194" s="34"/>
      <c r="Z194" s="34"/>
      <c r="AA194" s="34"/>
      <c r="AB194" s="34"/>
      <c r="AC194" s="34"/>
      <c r="AD194" s="34"/>
      <c r="AE194" s="34"/>
      <c r="AR194" s="183" t="s">
        <v>151</v>
      </c>
      <c r="AT194" s="183" t="s">
        <v>146</v>
      </c>
      <c r="AU194" s="183" t="s">
        <v>83</v>
      </c>
      <c r="AY194" s="17" t="s">
        <v>143</v>
      </c>
      <c r="BE194" s="184">
        <f t="shared" si="4"/>
        <v>0</v>
      </c>
      <c r="BF194" s="184">
        <f t="shared" si="5"/>
        <v>0</v>
      </c>
      <c r="BG194" s="184">
        <f t="shared" si="6"/>
        <v>0</v>
      </c>
      <c r="BH194" s="184">
        <f t="shared" si="7"/>
        <v>0</v>
      </c>
      <c r="BI194" s="184">
        <f t="shared" si="8"/>
        <v>0</v>
      </c>
      <c r="BJ194" s="17" t="s">
        <v>83</v>
      </c>
      <c r="BK194" s="184">
        <f t="shared" si="9"/>
        <v>0</v>
      </c>
      <c r="BL194" s="17" t="s">
        <v>151</v>
      </c>
      <c r="BM194" s="183" t="s">
        <v>1055</v>
      </c>
    </row>
    <row r="195" spans="1:65" s="2" customFormat="1" ht="16.5" customHeight="1">
      <c r="A195" s="34"/>
      <c r="B195" s="35"/>
      <c r="C195" s="173" t="s">
        <v>535</v>
      </c>
      <c r="D195" s="173" t="s">
        <v>146</v>
      </c>
      <c r="E195" s="174" t="s">
        <v>1056</v>
      </c>
      <c r="F195" s="175" t="s">
        <v>1057</v>
      </c>
      <c r="G195" s="176" t="s">
        <v>911</v>
      </c>
      <c r="H195" s="177">
        <v>1</v>
      </c>
      <c r="I195" s="178"/>
      <c r="J195" s="177">
        <f t="shared" si="0"/>
        <v>0</v>
      </c>
      <c r="K195" s="175" t="s">
        <v>790</v>
      </c>
      <c r="L195" s="39"/>
      <c r="M195" s="179" t="s">
        <v>18</v>
      </c>
      <c r="N195" s="180" t="s">
        <v>46</v>
      </c>
      <c r="O195" s="64"/>
      <c r="P195" s="181">
        <f t="shared" si="1"/>
        <v>0</v>
      </c>
      <c r="Q195" s="181">
        <v>0</v>
      </c>
      <c r="R195" s="181">
        <f t="shared" si="2"/>
        <v>0</v>
      </c>
      <c r="S195" s="181">
        <v>0</v>
      </c>
      <c r="T195" s="182">
        <f t="shared" si="3"/>
        <v>0</v>
      </c>
      <c r="U195" s="34"/>
      <c r="V195" s="34"/>
      <c r="W195" s="34"/>
      <c r="X195" s="34"/>
      <c r="Y195" s="34"/>
      <c r="Z195" s="34"/>
      <c r="AA195" s="34"/>
      <c r="AB195" s="34"/>
      <c r="AC195" s="34"/>
      <c r="AD195" s="34"/>
      <c r="AE195" s="34"/>
      <c r="AR195" s="183" t="s">
        <v>151</v>
      </c>
      <c r="AT195" s="183" t="s">
        <v>146</v>
      </c>
      <c r="AU195" s="183" t="s">
        <v>83</v>
      </c>
      <c r="AY195" s="17" t="s">
        <v>143</v>
      </c>
      <c r="BE195" s="184">
        <f t="shared" si="4"/>
        <v>0</v>
      </c>
      <c r="BF195" s="184">
        <f t="shared" si="5"/>
        <v>0</v>
      </c>
      <c r="BG195" s="184">
        <f t="shared" si="6"/>
        <v>0</v>
      </c>
      <c r="BH195" s="184">
        <f t="shared" si="7"/>
        <v>0</v>
      </c>
      <c r="BI195" s="184">
        <f t="shared" si="8"/>
        <v>0</v>
      </c>
      <c r="BJ195" s="17" t="s">
        <v>83</v>
      </c>
      <c r="BK195" s="184">
        <f t="shared" si="9"/>
        <v>0</v>
      </c>
      <c r="BL195" s="17" t="s">
        <v>151</v>
      </c>
      <c r="BM195" s="183" t="s">
        <v>1058</v>
      </c>
    </row>
    <row r="196" spans="1:65" s="2" customFormat="1" ht="24.2" customHeight="1">
      <c r="A196" s="34"/>
      <c r="B196" s="35"/>
      <c r="C196" s="173" t="s">
        <v>543</v>
      </c>
      <c r="D196" s="173" t="s">
        <v>146</v>
      </c>
      <c r="E196" s="174" t="s">
        <v>1059</v>
      </c>
      <c r="F196" s="175" t="s">
        <v>1060</v>
      </c>
      <c r="G196" s="176" t="s">
        <v>911</v>
      </c>
      <c r="H196" s="177">
        <v>1</v>
      </c>
      <c r="I196" s="178"/>
      <c r="J196" s="177">
        <f t="shared" si="0"/>
        <v>0</v>
      </c>
      <c r="K196" s="175" t="s">
        <v>790</v>
      </c>
      <c r="L196" s="39"/>
      <c r="M196" s="179" t="s">
        <v>18</v>
      </c>
      <c r="N196" s="180" t="s">
        <v>46</v>
      </c>
      <c r="O196" s="64"/>
      <c r="P196" s="181">
        <f t="shared" si="1"/>
        <v>0</v>
      </c>
      <c r="Q196" s="181">
        <v>0</v>
      </c>
      <c r="R196" s="181">
        <f t="shared" si="2"/>
        <v>0</v>
      </c>
      <c r="S196" s="181">
        <v>0</v>
      </c>
      <c r="T196" s="182">
        <f t="shared" si="3"/>
        <v>0</v>
      </c>
      <c r="U196" s="34"/>
      <c r="V196" s="34"/>
      <c r="W196" s="34"/>
      <c r="X196" s="34"/>
      <c r="Y196" s="34"/>
      <c r="Z196" s="34"/>
      <c r="AA196" s="34"/>
      <c r="AB196" s="34"/>
      <c r="AC196" s="34"/>
      <c r="AD196" s="34"/>
      <c r="AE196" s="34"/>
      <c r="AR196" s="183" t="s">
        <v>151</v>
      </c>
      <c r="AT196" s="183" t="s">
        <v>146</v>
      </c>
      <c r="AU196" s="183" t="s">
        <v>83</v>
      </c>
      <c r="AY196" s="17" t="s">
        <v>143</v>
      </c>
      <c r="BE196" s="184">
        <f t="shared" si="4"/>
        <v>0</v>
      </c>
      <c r="BF196" s="184">
        <f t="shared" si="5"/>
        <v>0</v>
      </c>
      <c r="BG196" s="184">
        <f t="shared" si="6"/>
        <v>0</v>
      </c>
      <c r="BH196" s="184">
        <f t="shared" si="7"/>
        <v>0</v>
      </c>
      <c r="BI196" s="184">
        <f t="shared" si="8"/>
        <v>0</v>
      </c>
      <c r="BJ196" s="17" t="s">
        <v>83</v>
      </c>
      <c r="BK196" s="184">
        <f t="shared" si="9"/>
        <v>0</v>
      </c>
      <c r="BL196" s="17" t="s">
        <v>151</v>
      </c>
      <c r="BM196" s="183" t="s">
        <v>1061</v>
      </c>
    </row>
    <row r="197" spans="1:65" s="2" customFormat="1" ht="16.5" customHeight="1">
      <c r="A197" s="34"/>
      <c r="B197" s="35"/>
      <c r="C197" s="173" t="s">
        <v>548</v>
      </c>
      <c r="D197" s="173" t="s">
        <v>146</v>
      </c>
      <c r="E197" s="174" t="s">
        <v>1062</v>
      </c>
      <c r="F197" s="175" t="s">
        <v>1063</v>
      </c>
      <c r="G197" s="176" t="s">
        <v>911</v>
      </c>
      <c r="H197" s="177">
        <v>1</v>
      </c>
      <c r="I197" s="178"/>
      <c r="J197" s="177">
        <f t="shared" si="0"/>
        <v>0</v>
      </c>
      <c r="K197" s="175" t="s">
        <v>790</v>
      </c>
      <c r="L197" s="39"/>
      <c r="M197" s="179" t="s">
        <v>18</v>
      </c>
      <c r="N197" s="180" t="s">
        <v>46</v>
      </c>
      <c r="O197" s="64"/>
      <c r="P197" s="181">
        <f t="shared" si="1"/>
        <v>0</v>
      </c>
      <c r="Q197" s="181">
        <v>0</v>
      </c>
      <c r="R197" s="181">
        <f t="shared" si="2"/>
        <v>0</v>
      </c>
      <c r="S197" s="181">
        <v>0</v>
      </c>
      <c r="T197" s="182">
        <f t="shared" si="3"/>
        <v>0</v>
      </c>
      <c r="U197" s="34"/>
      <c r="V197" s="34"/>
      <c r="W197" s="34"/>
      <c r="X197" s="34"/>
      <c r="Y197" s="34"/>
      <c r="Z197" s="34"/>
      <c r="AA197" s="34"/>
      <c r="AB197" s="34"/>
      <c r="AC197" s="34"/>
      <c r="AD197" s="34"/>
      <c r="AE197" s="34"/>
      <c r="AR197" s="183" t="s">
        <v>151</v>
      </c>
      <c r="AT197" s="183" t="s">
        <v>146</v>
      </c>
      <c r="AU197" s="183" t="s">
        <v>83</v>
      </c>
      <c r="AY197" s="17" t="s">
        <v>143</v>
      </c>
      <c r="BE197" s="184">
        <f t="shared" si="4"/>
        <v>0</v>
      </c>
      <c r="BF197" s="184">
        <f t="shared" si="5"/>
        <v>0</v>
      </c>
      <c r="BG197" s="184">
        <f t="shared" si="6"/>
        <v>0</v>
      </c>
      <c r="BH197" s="184">
        <f t="shared" si="7"/>
        <v>0</v>
      </c>
      <c r="BI197" s="184">
        <f t="shared" si="8"/>
        <v>0</v>
      </c>
      <c r="BJ197" s="17" t="s">
        <v>83</v>
      </c>
      <c r="BK197" s="184">
        <f t="shared" si="9"/>
        <v>0</v>
      </c>
      <c r="BL197" s="17" t="s">
        <v>151</v>
      </c>
      <c r="BM197" s="183" t="s">
        <v>1064</v>
      </c>
    </row>
    <row r="198" spans="1:65" s="2" customFormat="1" ht="16.5" customHeight="1">
      <c r="A198" s="34"/>
      <c r="B198" s="35"/>
      <c r="C198" s="173" t="s">
        <v>555</v>
      </c>
      <c r="D198" s="173" t="s">
        <v>146</v>
      </c>
      <c r="E198" s="174" t="s">
        <v>1065</v>
      </c>
      <c r="F198" s="175" t="s">
        <v>1066</v>
      </c>
      <c r="G198" s="176" t="s">
        <v>911</v>
      </c>
      <c r="H198" s="177">
        <v>1</v>
      </c>
      <c r="I198" s="178"/>
      <c r="J198" s="177">
        <f t="shared" si="0"/>
        <v>0</v>
      </c>
      <c r="K198" s="175" t="s">
        <v>790</v>
      </c>
      <c r="L198" s="39"/>
      <c r="M198" s="179" t="s">
        <v>18</v>
      </c>
      <c r="N198" s="180" t="s">
        <v>46</v>
      </c>
      <c r="O198" s="64"/>
      <c r="P198" s="181">
        <f t="shared" si="1"/>
        <v>0</v>
      </c>
      <c r="Q198" s="181">
        <v>0</v>
      </c>
      <c r="R198" s="181">
        <f t="shared" si="2"/>
        <v>0</v>
      </c>
      <c r="S198" s="181">
        <v>0</v>
      </c>
      <c r="T198" s="182">
        <f t="shared" si="3"/>
        <v>0</v>
      </c>
      <c r="U198" s="34"/>
      <c r="V198" s="34"/>
      <c r="W198" s="34"/>
      <c r="X198" s="34"/>
      <c r="Y198" s="34"/>
      <c r="Z198" s="34"/>
      <c r="AA198" s="34"/>
      <c r="AB198" s="34"/>
      <c r="AC198" s="34"/>
      <c r="AD198" s="34"/>
      <c r="AE198" s="34"/>
      <c r="AR198" s="183" t="s">
        <v>151</v>
      </c>
      <c r="AT198" s="183" t="s">
        <v>146</v>
      </c>
      <c r="AU198" s="183" t="s">
        <v>83</v>
      </c>
      <c r="AY198" s="17" t="s">
        <v>143</v>
      </c>
      <c r="BE198" s="184">
        <f t="shared" si="4"/>
        <v>0</v>
      </c>
      <c r="BF198" s="184">
        <f t="shared" si="5"/>
        <v>0</v>
      </c>
      <c r="BG198" s="184">
        <f t="shared" si="6"/>
        <v>0</v>
      </c>
      <c r="BH198" s="184">
        <f t="shared" si="7"/>
        <v>0</v>
      </c>
      <c r="BI198" s="184">
        <f t="shared" si="8"/>
        <v>0</v>
      </c>
      <c r="BJ198" s="17" t="s">
        <v>83</v>
      </c>
      <c r="BK198" s="184">
        <f t="shared" si="9"/>
        <v>0</v>
      </c>
      <c r="BL198" s="17" t="s">
        <v>151</v>
      </c>
      <c r="BM198" s="183" t="s">
        <v>20</v>
      </c>
    </row>
    <row r="199" spans="1:65" s="2" customFormat="1" ht="19.5">
      <c r="A199" s="34"/>
      <c r="B199" s="35"/>
      <c r="C199" s="36"/>
      <c r="D199" s="201" t="s">
        <v>560</v>
      </c>
      <c r="E199" s="36"/>
      <c r="F199" s="233" t="s">
        <v>1067</v>
      </c>
      <c r="G199" s="36"/>
      <c r="H199" s="36"/>
      <c r="I199" s="187"/>
      <c r="J199" s="36"/>
      <c r="K199" s="36"/>
      <c r="L199" s="39"/>
      <c r="M199" s="188"/>
      <c r="N199" s="189"/>
      <c r="O199" s="64"/>
      <c r="P199" s="64"/>
      <c r="Q199" s="64"/>
      <c r="R199" s="64"/>
      <c r="S199" s="64"/>
      <c r="T199" s="65"/>
      <c r="U199" s="34"/>
      <c r="V199" s="34"/>
      <c r="W199" s="34"/>
      <c r="X199" s="34"/>
      <c r="Y199" s="34"/>
      <c r="Z199" s="34"/>
      <c r="AA199" s="34"/>
      <c r="AB199" s="34"/>
      <c r="AC199" s="34"/>
      <c r="AD199" s="34"/>
      <c r="AE199" s="34"/>
      <c r="AT199" s="17" t="s">
        <v>560</v>
      </c>
      <c r="AU199" s="17" t="s">
        <v>83</v>
      </c>
    </row>
    <row r="200" spans="1:65" s="2" customFormat="1" ht="24.2" customHeight="1">
      <c r="A200" s="34"/>
      <c r="B200" s="35"/>
      <c r="C200" s="173" t="s">
        <v>568</v>
      </c>
      <c r="D200" s="173" t="s">
        <v>146</v>
      </c>
      <c r="E200" s="174" t="s">
        <v>1068</v>
      </c>
      <c r="F200" s="175" t="s">
        <v>1069</v>
      </c>
      <c r="G200" s="176" t="s">
        <v>911</v>
      </c>
      <c r="H200" s="177">
        <v>1</v>
      </c>
      <c r="I200" s="178"/>
      <c r="J200" s="177">
        <f>ROUND((ROUND(I200,2))*(ROUND(H200,2)),2)</f>
        <v>0</v>
      </c>
      <c r="K200" s="175" t="s">
        <v>790</v>
      </c>
      <c r="L200" s="39"/>
      <c r="M200" s="179" t="s">
        <v>18</v>
      </c>
      <c r="N200" s="180" t="s">
        <v>46</v>
      </c>
      <c r="O200" s="64"/>
      <c r="P200" s="181">
        <f>O200*H200</f>
        <v>0</v>
      </c>
      <c r="Q200" s="181">
        <v>0</v>
      </c>
      <c r="R200" s="181">
        <f>Q200*H200</f>
        <v>0</v>
      </c>
      <c r="S200" s="181">
        <v>0</v>
      </c>
      <c r="T200" s="182">
        <f>S200*H200</f>
        <v>0</v>
      </c>
      <c r="U200" s="34"/>
      <c r="V200" s="34"/>
      <c r="W200" s="34"/>
      <c r="X200" s="34"/>
      <c r="Y200" s="34"/>
      <c r="Z200" s="34"/>
      <c r="AA200" s="34"/>
      <c r="AB200" s="34"/>
      <c r="AC200" s="34"/>
      <c r="AD200" s="34"/>
      <c r="AE200" s="34"/>
      <c r="AR200" s="183" t="s">
        <v>151</v>
      </c>
      <c r="AT200" s="183" t="s">
        <v>146</v>
      </c>
      <c r="AU200" s="183" t="s">
        <v>83</v>
      </c>
      <c r="AY200" s="17" t="s">
        <v>143</v>
      </c>
      <c r="BE200" s="184">
        <f>IF(N200="základní",J200,0)</f>
        <v>0</v>
      </c>
      <c r="BF200" s="184">
        <f>IF(N200="snížená",J200,0)</f>
        <v>0</v>
      </c>
      <c r="BG200" s="184">
        <f>IF(N200="zákl. přenesená",J200,0)</f>
        <v>0</v>
      </c>
      <c r="BH200" s="184">
        <f>IF(N200="sníž. přenesená",J200,0)</f>
        <v>0</v>
      </c>
      <c r="BI200" s="184">
        <f>IF(N200="nulová",J200,0)</f>
        <v>0</v>
      </c>
      <c r="BJ200" s="17" t="s">
        <v>83</v>
      </c>
      <c r="BK200" s="184">
        <f>ROUND((ROUND(I200,2))*(ROUND(H200,2)),2)</f>
        <v>0</v>
      </c>
      <c r="BL200" s="17" t="s">
        <v>151</v>
      </c>
      <c r="BM200" s="183" t="s">
        <v>1070</v>
      </c>
    </row>
    <row r="201" spans="1:65" s="2" customFormat="1" ht="16.5" customHeight="1">
      <c r="A201" s="34"/>
      <c r="B201" s="35"/>
      <c r="C201" s="173" t="s">
        <v>573</v>
      </c>
      <c r="D201" s="173" t="s">
        <v>146</v>
      </c>
      <c r="E201" s="174" t="s">
        <v>1071</v>
      </c>
      <c r="F201" s="175" t="s">
        <v>1072</v>
      </c>
      <c r="G201" s="176" t="s">
        <v>911</v>
      </c>
      <c r="H201" s="177">
        <v>1</v>
      </c>
      <c r="I201" s="178"/>
      <c r="J201" s="177">
        <f>ROUND((ROUND(I201,2))*(ROUND(H201,2)),2)</f>
        <v>0</v>
      </c>
      <c r="K201" s="175" t="s">
        <v>790</v>
      </c>
      <c r="L201" s="39"/>
      <c r="M201" s="179" t="s">
        <v>18</v>
      </c>
      <c r="N201" s="180" t="s">
        <v>46</v>
      </c>
      <c r="O201" s="64"/>
      <c r="P201" s="181">
        <f>O201*H201</f>
        <v>0</v>
      </c>
      <c r="Q201" s="181">
        <v>0</v>
      </c>
      <c r="R201" s="181">
        <f>Q201*H201</f>
        <v>0</v>
      </c>
      <c r="S201" s="181">
        <v>0</v>
      </c>
      <c r="T201" s="182">
        <f>S201*H201</f>
        <v>0</v>
      </c>
      <c r="U201" s="34"/>
      <c r="V201" s="34"/>
      <c r="W201" s="34"/>
      <c r="X201" s="34"/>
      <c r="Y201" s="34"/>
      <c r="Z201" s="34"/>
      <c r="AA201" s="34"/>
      <c r="AB201" s="34"/>
      <c r="AC201" s="34"/>
      <c r="AD201" s="34"/>
      <c r="AE201" s="34"/>
      <c r="AR201" s="183" t="s">
        <v>151</v>
      </c>
      <c r="AT201" s="183" t="s">
        <v>146</v>
      </c>
      <c r="AU201" s="183" t="s">
        <v>83</v>
      </c>
      <c r="AY201" s="17" t="s">
        <v>143</v>
      </c>
      <c r="BE201" s="184">
        <f>IF(N201="základní",J201,0)</f>
        <v>0</v>
      </c>
      <c r="BF201" s="184">
        <f>IF(N201="snížená",J201,0)</f>
        <v>0</v>
      </c>
      <c r="BG201" s="184">
        <f>IF(N201="zákl. přenesená",J201,0)</f>
        <v>0</v>
      </c>
      <c r="BH201" s="184">
        <f>IF(N201="sníž. přenesená",J201,0)</f>
        <v>0</v>
      </c>
      <c r="BI201" s="184">
        <f>IF(N201="nulová",J201,0)</f>
        <v>0</v>
      </c>
      <c r="BJ201" s="17" t="s">
        <v>83</v>
      </c>
      <c r="BK201" s="184">
        <f>ROUND((ROUND(I201,2))*(ROUND(H201,2)),2)</f>
        <v>0</v>
      </c>
      <c r="BL201" s="17" t="s">
        <v>151</v>
      </c>
      <c r="BM201" s="183" t="s">
        <v>1073</v>
      </c>
    </row>
    <row r="202" spans="1:65" s="2" customFormat="1" ht="19.5">
      <c r="A202" s="34"/>
      <c r="B202" s="35"/>
      <c r="C202" s="36"/>
      <c r="D202" s="201" t="s">
        <v>560</v>
      </c>
      <c r="E202" s="36"/>
      <c r="F202" s="233" t="s">
        <v>1074</v>
      </c>
      <c r="G202" s="36"/>
      <c r="H202" s="36"/>
      <c r="I202" s="187"/>
      <c r="J202" s="36"/>
      <c r="K202" s="36"/>
      <c r="L202" s="39"/>
      <c r="M202" s="188"/>
      <c r="N202" s="189"/>
      <c r="O202" s="64"/>
      <c r="P202" s="64"/>
      <c r="Q202" s="64"/>
      <c r="R202" s="64"/>
      <c r="S202" s="64"/>
      <c r="T202" s="65"/>
      <c r="U202" s="34"/>
      <c r="V202" s="34"/>
      <c r="W202" s="34"/>
      <c r="X202" s="34"/>
      <c r="Y202" s="34"/>
      <c r="Z202" s="34"/>
      <c r="AA202" s="34"/>
      <c r="AB202" s="34"/>
      <c r="AC202" s="34"/>
      <c r="AD202" s="34"/>
      <c r="AE202" s="34"/>
      <c r="AT202" s="17" t="s">
        <v>560</v>
      </c>
      <c r="AU202" s="17" t="s">
        <v>83</v>
      </c>
    </row>
    <row r="203" spans="1:65" s="2" customFormat="1" ht="16.5" customHeight="1">
      <c r="A203" s="34"/>
      <c r="B203" s="35"/>
      <c r="C203" s="173" t="s">
        <v>577</v>
      </c>
      <c r="D203" s="173" t="s">
        <v>146</v>
      </c>
      <c r="E203" s="174" t="s">
        <v>1075</v>
      </c>
      <c r="F203" s="175" t="s">
        <v>1076</v>
      </c>
      <c r="G203" s="176" t="s">
        <v>911</v>
      </c>
      <c r="H203" s="177">
        <v>1</v>
      </c>
      <c r="I203" s="178"/>
      <c r="J203" s="177">
        <f>ROUND((ROUND(I203,2))*(ROUND(H203,2)),2)</f>
        <v>0</v>
      </c>
      <c r="K203" s="175" t="s">
        <v>790</v>
      </c>
      <c r="L203" s="39"/>
      <c r="M203" s="179" t="s">
        <v>18</v>
      </c>
      <c r="N203" s="180" t="s">
        <v>46</v>
      </c>
      <c r="O203" s="64"/>
      <c r="P203" s="181">
        <f>O203*H203</f>
        <v>0</v>
      </c>
      <c r="Q203" s="181">
        <v>0</v>
      </c>
      <c r="R203" s="181">
        <f>Q203*H203</f>
        <v>0</v>
      </c>
      <c r="S203" s="181">
        <v>0</v>
      </c>
      <c r="T203" s="182">
        <f>S203*H203</f>
        <v>0</v>
      </c>
      <c r="U203" s="34"/>
      <c r="V203" s="34"/>
      <c r="W203" s="34"/>
      <c r="X203" s="34"/>
      <c r="Y203" s="34"/>
      <c r="Z203" s="34"/>
      <c r="AA203" s="34"/>
      <c r="AB203" s="34"/>
      <c r="AC203" s="34"/>
      <c r="AD203" s="34"/>
      <c r="AE203" s="34"/>
      <c r="AR203" s="183" t="s">
        <v>151</v>
      </c>
      <c r="AT203" s="183" t="s">
        <v>146</v>
      </c>
      <c r="AU203" s="183" t="s">
        <v>83</v>
      </c>
      <c r="AY203" s="17" t="s">
        <v>143</v>
      </c>
      <c r="BE203" s="184">
        <f>IF(N203="základní",J203,0)</f>
        <v>0</v>
      </c>
      <c r="BF203" s="184">
        <f>IF(N203="snížená",J203,0)</f>
        <v>0</v>
      </c>
      <c r="BG203" s="184">
        <f>IF(N203="zákl. přenesená",J203,0)</f>
        <v>0</v>
      </c>
      <c r="BH203" s="184">
        <f>IF(N203="sníž. přenesená",J203,0)</f>
        <v>0</v>
      </c>
      <c r="BI203" s="184">
        <f>IF(N203="nulová",J203,0)</f>
        <v>0</v>
      </c>
      <c r="BJ203" s="17" t="s">
        <v>83</v>
      </c>
      <c r="BK203" s="184">
        <f>ROUND((ROUND(I203,2))*(ROUND(H203,2)),2)</f>
        <v>0</v>
      </c>
      <c r="BL203" s="17" t="s">
        <v>151</v>
      </c>
      <c r="BM203" s="183" t="s">
        <v>1077</v>
      </c>
    </row>
    <row r="204" spans="1:65" s="2" customFormat="1" ht="16.5" customHeight="1">
      <c r="A204" s="34"/>
      <c r="B204" s="35"/>
      <c r="C204" s="173" t="s">
        <v>582</v>
      </c>
      <c r="D204" s="173" t="s">
        <v>146</v>
      </c>
      <c r="E204" s="174" t="s">
        <v>1078</v>
      </c>
      <c r="F204" s="175" t="s">
        <v>1079</v>
      </c>
      <c r="G204" s="176" t="s">
        <v>911</v>
      </c>
      <c r="H204" s="177">
        <v>1</v>
      </c>
      <c r="I204" s="178"/>
      <c r="J204" s="177">
        <f>ROUND((ROUND(I204,2))*(ROUND(H204,2)),2)</f>
        <v>0</v>
      </c>
      <c r="K204" s="175" t="s">
        <v>790</v>
      </c>
      <c r="L204" s="39"/>
      <c r="M204" s="179" t="s">
        <v>18</v>
      </c>
      <c r="N204" s="180" t="s">
        <v>46</v>
      </c>
      <c r="O204" s="64"/>
      <c r="P204" s="181">
        <f>O204*H204</f>
        <v>0</v>
      </c>
      <c r="Q204" s="181">
        <v>0</v>
      </c>
      <c r="R204" s="181">
        <f>Q204*H204</f>
        <v>0</v>
      </c>
      <c r="S204" s="181">
        <v>0</v>
      </c>
      <c r="T204" s="182">
        <f>S204*H204</f>
        <v>0</v>
      </c>
      <c r="U204" s="34"/>
      <c r="V204" s="34"/>
      <c r="W204" s="34"/>
      <c r="X204" s="34"/>
      <c r="Y204" s="34"/>
      <c r="Z204" s="34"/>
      <c r="AA204" s="34"/>
      <c r="AB204" s="34"/>
      <c r="AC204" s="34"/>
      <c r="AD204" s="34"/>
      <c r="AE204" s="34"/>
      <c r="AR204" s="183" t="s">
        <v>151</v>
      </c>
      <c r="AT204" s="183" t="s">
        <v>146</v>
      </c>
      <c r="AU204" s="183" t="s">
        <v>83</v>
      </c>
      <c r="AY204" s="17" t="s">
        <v>143</v>
      </c>
      <c r="BE204" s="184">
        <f>IF(N204="základní",J204,0)</f>
        <v>0</v>
      </c>
      <c r="BF204" s="184">
        <f>IF(N204="snížená",J204,0)</f>
        <v>0</v>
      </c>
      <c r="BG204" s="184">
        <f>IF(N204="zákl. přenesená",J204,0)</f>
        <v>0</v>
      </c>
      <c r="BH204" s="184">
        <f>IF(N204="sníž. přenesená",J204,0)</f>
        <v>0</v>
      </c>
      <c r="BI204" s="184">
        <f>IF(N204="nulová",J204,0)</f>
        <v>0</v>
      </c>
      <c r="BJ204" s="17" t="s">
        <v>83</v>
      </c>
      <c r="BK204" s="184">
        <f>ROUND((ROUND(I204,2))*(ROUND(H204,2)),2)</f>
        <v>0</v>
      </c>
      <c r="BL204" s="17" t="s">
        <v>151</v>
      </c>
      <c r="BM204" s="183" t="s">
        <v>1080</v>
      </c>
    </row>
    <row r="205" spans="1:65" s="12" customFormat="1" ht="25.9" customHeight="1">
      <c r="B205" s="157"/>
      <c r="C205" s="158"/>
      <c r="D205" s="159" t="s">
        <v>74</v>
      </c>
      <c r="E205" s="160" t="s">
        <v>881</v>
      </c>
      <c r="F205" s="160" t="s">
        <v>882</v>
      </c>
      <c r="G205" s="158"/>
      <c r="H205" s="158"/>
      <c r="I205" s="161"/>
      <c r="J205" s="162">
        <f>BK205</f>
        <v>0</v>
      </c>
      <c r="K205" s="158"/>
      <c r="L205" s="163"/>
      <c r="M205" s="164"/>
      <c r="N205" s="165"/>
      <c r="O205" s="165"/>
      <c r="P205" s="166">
        <f>P206</f>
        <v>0</v>
      </c>
      <c r="Q205" s="165"/>
      <c r="R205" s="166">
        <f>R206</f>
        <v>0</v>
      </c>
      <c r="S205" s="165"/>
      <c r="T205" s="167">
        <f>T206</f>
        <v>0</v>
      </c>
      <c r="AR205" s="168" t="s">
        <v>151</v>
      </c>
      <c r="AT205" s="169" t="s">
        <v>74</v>
      </c>
      <c r="AU205" s="169" t="s">
        <v>75</v>
      </c>
      <c r="AY205" s="168" t="s">
        <v>143</v>
      </c>
      <c r="BK205" s="170">
        <f>BK206</f>
        <v>0</v>
      </c>
    </row>
    <row r="206" spans="1:65" s="2" customFormat="1" ht="37.9" customHeight="1">
      <c r="A206" s="34"/>
      <c r="B206" s="35"/>
      <c r="C206" s="173" t="s">
        <v>586</v>
      </c>
      <c r="D206" s="173" t="s">
        <v>146</v>
      </c>
      <c r="E206" s="174" t="s">
        <v>883</v>
      </c>
      <c r="F206" s="175" t="s">
        <v>884</v>
      </c>
      <c r="G206" s="176" t="s">
        <v>885</v>
      </c>
      <c r="H206" s="177">
        <v>24</v>
      </c>
      <c r="I206" s="178"/>
      <c r="J206" s="177">
        <f>ROUND((ROUND(I206,2))*(ROUND(H206,2)),2)</f>
        <v>0</v>
      </c>
      <c r="K206" s="175" t="s">
        <v>790</v>
      </c>
      <c r="L206" s="39"/>
      <c r="M206" s="238" t="s">
        <v>18</v>
      </c>
      <c r="N206" s="239" t="s">
        <v>46</v>
      </c>
      <c r="O206" s="236"/>
      <c r="P206" s="240">
        <f>O206*H206</f>
        <v>0</v>
      </c>
      <c r="Q206" s="240">
        <v>0</v>
      </c>
      <c r="R206" s="240">
        <f>Q206*H206</f>
        <v>0</v>
      </c>
      <c r="S206" s="240">
        <v>0</v>
      </c>
      <c r="T206" s="241">
        <f>S206*H206</f>
        <v>0</v>
      </c>
      <c r="U206" s="34"/>
      <c r="V206" s="34"/>
      <c r="W206" s="34"/>
      <c r="X206" s="34"/>
      <c r="Y206" s="34"/>
      <c r="Z206" s="34"/>
      <c r="AA206" s="34"/>
      <c r="AB206" s="34"/>
      <c r="AC206" s="34"/>
      <c r="AD206" s="34"/>
      <c r="AE206" s="34"/>
      <c r="AR206" s="183" t="s">
        <v>1081</v>
      </c>
      <c r="AT206" s="183" t="s">
        <v>146</v>
      </c>
      <c r="AU206" s="183" t="s">
        <v>83</v>
      </c>
      <c r="AY206" s="17" t="s">
        <v>143</v>
      </c>
      <c r="BE206" s="184">
        <f>IF(N206="základní",J206,0)</f>
        <v>0</v>
      </c>
      <c r="BF206" s="184">
        <f>IF(N206="snížená",J206,0)</f>
        <v>0</v>
      </c>
      <c r="BG206" s="184">
        <f>IF(N206="zákl. přenesená",J206,0)</f>
        <v>0</v>
      </c>
      <c r="BH206" s="184">
        <f>IF(N206="sníž. přenesená",J206,0)</f>
        <v>0</v>
      </c>
      <c r="BI206" s="184">
        <f>IF(N206="nulová",J206,0)</f>
        <v>0</v>
      </c>
      <c r="BJ206" s="17" t="s">
        <v>83</v>
      </c>
      <c r="BK206" s="184">
        <f>ROUND((ROUND(I206,2))*(ROUND(H206,2)),2)</f>
        <v>0</v>
      </c>
      <c r="BL206" s="17" t="s">
        <v>1081</v>
      </c>
      <c r="BM206" s="183" t="s">
        <v>1082</v>
      </c>
    </row>
    <row r="207" spans="1:65" s="2" customFormat="1" ht="6.95" customHeight="1">
      <c r="A207" s="34"/>
      <c r="B207" s="47"/>
      <c r="C207" s="48"/>
      <c r="D207" s="48"/>
      <c r="E207" s="48"/>
      <c r="F207" s="48"/>
      <c r="G207" s="48"/>
      <c r="H207" s="48"/>
      <c r="I207" s="48"/>
      <c r="J207" s="48"/>
      <c r="K207" s="48"/>
      <c r="L207" s="39"/>
      <c r="M207" s="34"/>
      <c r="O207" s="34"/>
      <c r="P207" s="34"/>
      <c r="Q207" s="34"/>
      <c r="R207" s="34"/>
      <c r="S207" s="34"/>
      <c r="T207" s="34"/>
      <c r="U207" s="34"/>
      <c r="V207" s="34"/>
      <c r="W207" s="34"/>
      <c r="X207" s="34"/>
      <c r="Y207" s="34"/>
      <c r="Z207" s="34"/>
      <c r="AA207" s="34"/>
      <c r="AB207" s="34"/>
      <c r="AC207" s="34"/>
      <c r="AD207" s="34"/>
      <c r="AE207" s="34"/>
    </row>
  </sheetData>
  <sheetProtection algorithmName="SHA-512" hashValue="xJlZnO9csXYKGNuuSBBv8kYS3eftPaRDHNrtJl8ulrcXQRdnmOwQ5oc9z1yWvRW14hNH6ES88g4IQF8vdHdVNA==" saltValue="7EM9tgLWSiImc49Gw1wcMw==" spinCount="100000" sheet="1" objects="1" scenarios="1"/>
  <autoFilter ref="C89:K206" xr:uid="{00000000-0009-0000-0000-000003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31"/>
  <sheetViews>
    <sheetView showGridLines="0" tabSelected="1" topLeftCell="A98" workbookViewId="0">
      <selection activeCell="F117" sqref="F117"/>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3"/>
      <c r="M2" s="243"/>
      <c r="N2" s="243"/>
      <c r="O2" s="243"/>
      <c r="P2" s="243"/>
      <c r="Q2" s="243"/>
      <c r="R2" s="243"/>
      <c r="S2" s="243"/>
      <c r="T2" s="243"/>
      <c r="U2" s="243"/>
      <c r="V2" s="243"/>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6" t="str">
        <f>'Rekapitulace stavby'!K6</f>
        <v>Dochlazení administrativních prostor ČNB - DP04 = KR1.5</v>
      </c>
      <c r="F7" s="287"/>
      <c r="G7" s="287"/>
      <c r="H7" s="287"/>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8" t="s">
        <v>1083</v>
      </c>
      <c r="F9" s="289"/>
      <c r="G9" s="289"/>
      <c r="H9" s="289"/>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90" t="str">
        <f>'Rekapitulace stavby'!E14</f>
        <v>Vyplň údaj</v>
      </c>
      <c r="F18" s="291"/>
      <c r="G18" s="291"/>
      <c r="H18" s="291"/>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896</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92" t="s">
        <v>105</v>
      </c>
      <c r="F27" s="292"/>
      <c r="G27" s="292"/>
      <c r="H27" s="292"/>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ROUND((SUM(BE86:BE130)),  2)</f>
        <v>0</v>
      </c>
      <c r="G33" s="34"/>
      <c r="H33" s="34"/>
      <c r="I33" s="118">
        <v>0.21</v>
      </c>
      <c r="J33" s="117">
        <f>ROUND(((SUM(BE86:BE130))*I33),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ROUND((SUM(BF86:BF130)),  2)</f>
        <v>0</v>
      </c>
      <c r="G34" s="34"/>
      <c r="H34" s="34"/>
      <c r="I34" s="118">
        <v>0.15</v>
      </c>
      <c r="J34" s="117">
        <f>ROUND(((SUM(BF86:BF130))*I34),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ROUND((SUM(BG86:BG130)),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ROUND((SUM(BH86:BH130)),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ROUND((SUM(BI86:BI130)),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4" t="str">
        <f>E7</f>
        <v>Dochlazení administrativních prostor ČNB - DP04 = KR1.5</v>
      </c>
      <c r="F48" s="285"/>
      <c r="G48" s="285"/>
      <c r="H48" s="285"/>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7" t="str">
        <f>E9</f>
        <v>D1.4.3 - Vzduchotechnika  - DP04</v>
      </c>
      <c r="F50" s="283"/>
      <c r="G50" s="283"/>
      <c r="H50" s="28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1084</v>
      </c>
      <c r="E60" s="137"/>
      <c r="F60" s="137"/>
      <c r="G60" s="137"/>
      <c r="H60" s="137"/>
      <c r="I60" s="137"/>
      <c r="J60" s="138">
        <f>J87</f>
        <v>0</v>
      </c>
      <c r="K60" s="135"/>
      <c r="L60" s="139"/>
    </row>
    <row r="61" spans="1:47" s="9" customFormat="1" ht="24.95" customHeight="1">
      <c r="B61" s="134"/>
      <c r="C61" s="135"/>
      <c r="D61" s="136" t="s">
        <v>1085</v>
      </c>
      <c r="E61" s="137"/>
      <c r="F61" s="137"/>
      <c r="G61" s="137"/>
      <c r="H61" s="137"/>
      <c r="I61" s="137"/>
      <c r="J61" s="138">
        <f>J98</f>
        <v>0</v>
      </c>
      <c r="K61" s="135"/>
      <c r="L61" s="139"/>
    </row>
    <row r="62" spans="1:47" s="9" customFormat="1" ht="24.95" customHeight="1">
      <c r="B62" s="134"/>
      <c r="C62" s="135"/>
      <c r="D62" s="136" t="s">
        <v>1086</v>
      </c>
      <c r="E62" s="137"/>
      <c r="F62" s="137"/>
      <c r="G62" s="137"/>
      <c r="H62" s="137"/>
      <c r="I62" s="137"/>
      <c r="J62" s="138">
        <f>J101</f>
        <v>0</v>
      </c>
      <c r="K62" s="135"/>
      <c r="L62" s="139"/>
    </row>
    <row r="63" spans="1:47" s="9" customFormat="1" ht="24.95" customHeight="1">
      <c r="B63" s="134"/>
      <c r="C63" s="135"/>
      <c r="D63" s="136" t="s">
        <v>1087</v>
      </c>
      <c r="E63" s="137"/>
      <c r="F63" s="137"/>
      <c r="G63" s="137"/>
      <c r="H63" s="137"/>
      <c r="I63" s="137"/>
      <c r="J63" s="138">
        <f>J106</f>
        <v>0</v>
      </c>
      <c r="K63" s="135"/>
      <c r="L63" s="139"/>
    </row>
    <row r="64" spans="1:47" s="9" customFormat="1" ht="24.95" customHeight="1">
      <c r="B64" s="134"/>
      <c r="C64" s="135"/>
      <c r="D64" s="136" t="s">
        <v>1088</v>
      </c>
      <c r="E64" s="137"/>
      <c r="F64" s="137"/>
      <c r="G64" s="137"/>
      <c r="H64" s="137"/>
      <c r="I64" s="137"/>
      <c r="J64" s="138">
        <f>J113</f>
        <v>0</v>
      </c>
      <c r="K64" s="135"/>
      <c r="L64" s="139"/>
    </row>
    <row r="65" spans="1:31" s="9" customFormat="1" ht="24.95" customHeight="1">
      <c r="B65" s="134"/>
      <c r="C65" s="135"/>
      <c r="D65" s="136" t="s">
        <v>1089</v>
      </c>
      <c r="E65" s="137"/>
      <c r="F65" s="137"/>
      <c r="G65" s="137"/>
      <c r="H65" s="137"/>
      <c r="I65" s="137"/>
      <c r="J65" s="138">
        <f>J116</f>
        <v>0</v>
      </c>
      <c r="K65" s="135"/>
      <c r="L65" s="139"/>
    </row>
    <row r="66" spans="1:31" s="9" customFormat="1" ht="24.95" customHeight="1">
      <c r="B66" s="134"/>
      <c r="C66" s="135"/>
      <c r="D66" s="136" t="s">
        <v>821</v>
      </c>
      <c r="E66" s="137"/>
      <c r="F66" s="137"/>
      <c r="G66" s="137"/>
      <c r="H66" s="137"/>
      <c r="I66" s="137"/>
      <c r="J66" s="138">
        <f>J128</f>
        <v>0</v>
      </c>
      <c r="K66" s="135"/>
      <c r="L66" s="139"/>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128</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84" t="str">
        <f>E7</f>
        <v>Dochlazení administrativních prostor ČNB - DP04 = KR1.5</v>
      </c>
      <c r="F76" s="285"/>
      <c r="G76" s="285"/>
      <c r="H76" s="285"/>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67" t="str">
        <f>E9</f>
        <v>D1.4.3 - Vzduchotechnika  - DP04</v>
      </c>
      <c r="F78" s="283"/>
      <c r="G78" s="283"/>
      <c r="H78" s="283"/>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Dominik Pompl,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129</v>
      </c>
      <c r="D85" s="149" t="s">
        <v>60</v>
      </c>
      <c r="E85" s="149" t="s">
        <v>56</v>
      </c>
      <c r="F85" s="149" t="s">
        <v>57</v>
      </c>
      <c r="G85" s="149" t="s">
        <v>130</v>
      </c>
      <c r="H85" s="149" t="s">
        <v>131</v>
      </c>
      <c r="I85" s="149" t="s">
        <v>132</v>
      </c>
      <c r="J85" s="149" t="s">
        <v>108</v>
      </c>
      <c r="K85" s="150" t="s">
        <v>133</v>
      </c>
      <c r="L85" s="151"/>
      <c r="M85" s="68" t="s">
        <v>18</v>
      </c>
      <c r="N85" s="69" t="s">
        <v>45</v>
      </c>
      <c r="O85" s="69" t="s">
        <v>134</v>
      </c>
      <c r="P85" s="69" t="s">
        <v>135</v>
      </c>
      <c r="Q85" s="69" t="s">
        <v>136</v>
      </c>
      <c r="R85" s="69" t="s">
        <v>137</v>
      </c>
      <c r="S85" s="69" t="s">
        <v>138</v>
      </c>
      <c r="T85" s="70" t="s">
        <v>139</v>
      </c>
      <c r="U85" s="146"/>
      <c r="V85" s="146"/>
      <c r="W85" s="146"/>
      <c r="X85" s="146"/>
      <c r="Y85" s="146"/>
      <c r="Z85" s="146"/>
      <c r="AA85" s="146"/>
      <c r="AB85" s="146"/>
      <c r="AC85" s="146"/>
      <c r="AD85" s="146"/>
      <c r="AE85" s="146"/>
    </row>
    <row r="86" spans="1:65" s="2" customFormat="1" ht="22.9" customHeight="1">
      <c r="A86" s="34"/>
      <c r="B86" s="35"/>
      <c r="C86" s="75" t="s">
        <v>140</v>
      </c>
      <c r="D86" s="36"/>
      <c r="E86" s="36"/>
      <c r="F86" s="36"/>
      <c r="G86" s="36"/>
      <c r="H86" s="36"/>
      <c r="I86" s="36"/>
      <c r="J86" s="152">
        <f>BK86</f>
        <v>0</v>
      </c>
      <c r="K86" s="36"/>
      <c r="L86" s="39"/>
      <c r="M86" s="71"/>
      <c r="N86" s="153"/>
      <c r="O86" s="72"/>
      <c r="P86" s="154">
        <f>P87+P98+P101+P106+P113+P116+P128</f>
        <v>0</v>
      </c>
      <c r="Q86" s="72"/>
      <c r="R86" s="154">
        <f>R87+R98+R101+R106+R113+R116+R128</f>
        <v>0</v>
      </c>
      <c r="S86" s="72"/>
      <c r="T86" s="155">
        <f>T87+T98+T101+T106+T113+T116+T128</f>
        <v>0</v>
      </c>
      <c r="U86" s="34"/>
      <c r="V86" s="34"/>
      <c r="W86" s="34"/>
      <c r="X86" s="34"/>
      <c r="Y86" s="34"/>
      <c r="Z86" s="34"/>
      <c r="AA86" s="34"/>
      <c r="AB86" s="34"/>
      <c r="AC86" s="34"/>
      <c r="AD86" s="34"/>
      <c r="AE86" s="34"/>
      <c r="AT86" s="17" t="s">
        <v>74</v>
      </c>
      <c r="AU86" s="17" t="s">
        <v>109</v>
      </c>
      <c r="BK86" s="156">
        <f>BK87+BK98+BK101+BK106+BK113+BK116+BK128</f>
        <v>0</v>
      </c>
    </row>
    <row r="87" spans="1:65" s="12" customFormat="1" ht="25.9" customHeight="1">
      <c r="B87" s="157"/>
      <c r="C87" s="158"/>
      <c r="D87" s="159" t="s">
        <v>74</v>
      </c>
      <c r="E87" s="160" t="s">
        <v>935</v>
      </c>
      <c r="F87" s="160" t="s">
        <v>1090</v>
      </c>
      <c r="G87" s="158"/>
      <c r="H87" s="158"/>
      <c r="I87" s="161"/>
      <c r="J87" s="162">
        <f>BK87</f>
        <v>0</v>
      </c>
      <c r="K87" s="158"/>
      <c r="L87" s="163"/>
      <c r="M87" s="164"/>
      <c r="N87" s="165"/>
      <c r="O87" s="165"/>
      <c r="P87" s="166">
        <f>SUM(P88:P97)</f>
        <v>0</v>
      </c>
      <c r="Q87" s="165"/>
      <c r="R87" s="166">
        <f>SUM(R88:R97)</f>
        <v>0</v>
      </c>
      <c r="S87" s="165"/>
      <c r="T87" s="167">
        <f>SUM(T88:T97)</f>
        <v>0</v>
      </c>
      <c r="AR87" s="168" t="s">
        <v>83</v>
      </c>
      <c r="AT87" s="169" t="s">
        <v>74</v>
      </c>
      <c r="AU87" s="169" t="s">
        <v>75</v>
      </c>
      <c r="AY87" s="168" t="s">
        <v>143</v>
      </c>
      <c r="BK87" s="170">
        <f>SUM(BK88:BK97)</f>
        <v>0</v>
      </c>
    </row>
    <row r="88" spans="1:65" s="2" customFormat="1" ht="37.9" customHeight="1">
      <c r="A88" s="34"/>
      <c r="B88" s="35"/>
      <c r="C88" s="173" t="s">
        <v>83</v>
      </c>
      <c r="D88" s="173" t="s">
        <v>146</v>
      </c>
      <c r="E88" s="174" t="s">
        <v>1091</v>
      </c>
      <c r="F88" s="175" t="s">
        <v>1092</v>
      </c>
      <c r="G88" s="176" t="s">
        <v>911</v>
      </c>
      <c r="H88" s="177">
        <v>9</v>
      </c>
      <c r="I88" s="178"/>
      <c r="J88" s="177">
        <f>ROUND((ROUND(I88,2))*(ROUND(H88,2)),2)</f>
        <v>0</v>
      </c>
      <c r="K88" s="175" t="s">
        <v>790</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151</v>
      </c>
      <c r="AT88" s="183" t="s">
        <v>146</v>
      </c>
      <c r="AU88" s="183" t="s">
        <v>83</v>
      </c>
      <c r="AY88" s="17" t="s">
        <v>143</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151</v>
      </c>
      <c r="BM88" s="183" t="s">
        <v>85</v>
      </c>
    </row>
    <row r="89" spans="1:65" s="2" customFormat="1" ht="39">
      <c r="A89" s="34"/>
      <c r="B89" s="35"/>
      <c r="C89" s="36"/>
      <c r="D89" s="201" t="s">
        <v>560</v>
      </c>
      <c r="E89" s="36"/>
      <c r="F89" s="233" t="s">
        <v>1093</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560</v>
      </c>
      <c r="AU89" s="17" t="s">
        <v>83</v>
      </c>
    </row>
    <row r="90" spans="1:65" s="2" customFormat="1" ht="37.9" customHeight="1">
      <c r="A90" s="34"/>
      <c r="B90" s="35"/>
      <c r="C90" s="173" t="s">
        <v>85</v>
      </c>
      <c r="D90" s="173" t="s">
        <v>146</v>
      </c>
      <c r="E90" s="174" t="s">
        <v>1094</v>
      </c>
      <c r="F90" s="175" t="s">
        <v>1095</v>
      </c>
      <c r="G90" s="176" t="s">
        <v>911</v>
      </c>
      <c r="H90" s="177">
        <v>6</v>
      </c>
      <c r="I90" s="178"/>
      <c r="J90" s="177">
        <f>ROUND((ROUND(I90,2))*(ROUND(H90,2)),2)</f>
        <v>0</v>
      </c>
      <c r="K90" s="175" t="s">
        <v>790</v>
      </c>
      <c r="L90" s="39"/>
      <c r="M90" s="179" t="s">
        <v>18</v>
      </c>
      <c r="N90" s="180" t="s">
        <v>46</v>
      </c>
      <c r="O90" s="64"/>
      <c r="P90" s="181">
        <f>O90*H90</f>
        <v>0</v>
      </c>
      <c r="Q90" s="181">
        <v>0</v>
      </c>
      <c r="R90" s="181">
        <f>Q90*H90</f>
        <v>0</v>
      </c>
      <c r="S90" s="181">
        <v>0</v>
      </c>
      <c r="T90" s="182">
        <f>S90*H90</f>
        <v>0</v>
      </c>
      <c r="U90" s="34"/>
      <c r="V90" s="34"/>
      <c r="W90" s="34"/>
      <c r="X90" s="34"/>
      <c r="Y90" s="34"/>
      <c r="Z90" s="34"/>
      <c r="AA90" s="34"/>
      <c r="AB90" s="34"/>
      <c r="AC90" s="34"/>
      <c r="AD90" s="34"/>
      <c r="AE90" s="34"/>
      <c r="AR90" s="183" t="s">
        <v>151</v>
      </c>
      <c r="AT90" s="183" t="s">
        <v>146</v>
      </c>
      <c r="AU90" s="183" t="s">
        <v>83</v>
      </c>
      <c r="AY90" s="17" t="s">
        <v>143</v>
      </c>
      <c r="BE90" s="184">
        <f>IF(N90="základní",J90,0)</f>
        <v>0</v>
      </c>
      <c r="BF90" s="184">
        <f>IF(N90="snížená",J90,0)</f>
        <v>0</v>
      </c>
      <c r="BG90" s="184">
        <f>IF(N90="zákl. přenesená",J90,0)</f>
        <v>0</v>
      </c>
      <c r="BH90" s="184">
        <f>IF(N90="sníž. přenesená",J90,0)</f>
        <v>0</v>
      </c>
      <c r="BI90" s="184">
        <f>IF(N90="nulová",J90,0)</f>
        <v>0</v>
      </c>
      <c r="BJ90" s="17" t="s">
        <v>83</v>
      </c>
      <c r="BK90" s="184">
        <f>ROUND((ROUND(I90,2))*(ROUND(H90,2)),2)</f>
        <v>0</v>
      </c>
      <c r="BL90" s="17" t="s">
        <v>151</v>
      </c>
      <c r="BM90" s="183" t="s">
        <v>151</v>
      </c>
    </row>
    <row r="91" spans="1:65" s="2" customFormat="1" ht="39">
      <c r="A91" s="34"/>
      <c r="B91" s="35"/>
      <c r="C91" s="36"/>
      <c r="D91" s="201" t="s">
        <v>560</v>
      </c>
      <c r="E91" s="36"/>
      <c r="F91" s="233" t="s">
        <v>1096</v>
      </c>
      <c r="G91" s="36"/>
      <c r="H91" s="36"/>
      <c r="I91" s="187"/>
      <c r="J91" s="36"/>
      <c r="K91" s="36"/>
      <c r="L91" s="39"/>
      <c r="M91" s="188"/>
      <c r="N91" s="189"/>
      <c r="O91" s="64"/>
      <c r="P91" s="64"/>
      <c r="Q91" s="64"/>
      <c r="R91" s="64"/>
      <c r="S91" s="64"/>
      <c r="T91" s="65"/>
      <c r="U91" s="34"/>
      <c r="V91" s="34"/>
      <c r="W91" s="34"/>
      <c r="X91" s="34"/>
      <c r="Y91" s="34"/>
      <c r="Z91" s="34"/>
      <c r="AA91" s="34"/>
      <c r="AB91" s="34"/>
      <c r="AC91" s="34"/>
      <c r="AD91" s="34"/>
      <c r="AE91" s="34"/>
      <c r="AT91" s="17" t="s">
        <v>560</v>
      </c>
      <c r="AU91" s="17" t="s">
        <v>83</v>
      </c>
    </row>
    <row r="92" spans="1:65" s="2" customFormat="1" ht="21.75" customHeight="1">
      <c r="A92" s="34"/>
      <c r="B92" s="35"/>
      <c r="C92" s="173" t="s">
        <v>144</v>
      </c>
      <c r="D92" s="173" t="s">
        <v>146</v>
      </c>
      <c r="E92" s="174" t="s">
        <v>1097</v>
      </c>
      <c r="F92" s="175" t="s">
        <v>1098</v>
      </c>
      <c r="G92" s="176" t="s">
        <v>911</v>
      </c>
      <c r="H92" s="177">
        <v>3</v>
      </c>
      <c r="I92" s="178"/>
      <c r="J92" s="177">
        <f>ROUND((ROUND(I92,2))*(ROUND(H92,2)),2)</f>
        <v>0</v>
      </c>
      <c r="K92" s="175" t="s">
        <v>790</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151</v>
      </c>
      <c r="AT92" s="183" t="s">
        <v>146</v>
      </c>
      <c r="AU92" s="183" t="s">
        <v>83</v>
      </c>
      <c r="AY92" s="17" t="s">
        <v>143</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151</v>
      </c>
      <c r="BM92" s="183" t="s">
        <v>191</v>
      </c>
    </row>
    <row r="93" spans="1:65" s="2" customFormat="1" ht="48.75">
      <c r="A93" s="34"/>
      <c r="B93" s="35"/>
      <c r="C93" s="36"/>
      <c r="D93" s="201" t="s">
        <v>560</v>
      </c>
      <c r="E93" s="36"/>
      <c r="F93" s="233" t="s">
        <v>1099</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560</v>
      </c>
      <c r="AU93" s="17" t="s">
        <v>83</v>
      </c>
    </row>
    <row r="94" spans="1:65" s="2" customFormat="1" ht="21.75" customHeight="1">
      <c r="A94" s="34"/>
      <c r="B94" s="35"/>
      <c r="C94" s="173" t="s">
        <v>151</v>
      </c>
      <c r="D94" s="173" t="s">
        <v>146</v>
      </c>
      <c r="E94" s="174" t="s">
        <v>1100</v>
      </c>
      <c r="F94" s="175" t="s">
        <v>1101</v>
      </c>
      <c r="G94" s="176" t="s">
        <v>911</v>
      </c>
      <c r="H94" s="177">
        <v>9</v>
      </c>
      <c r="I94" s="178"/>
      <c r="J94" s="177">
        <f>ROUND((ROUND(I94,2))*(ROUND(H94,2)),2)</f>
        <v>0</v>
      </c>
      <c r="K94" s="175" t="s">
        <v>790</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83</v>
      </c>
      <c r="AY94" s="17" t="s">
        <v>143</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151</v>
      </c>
      <c r="BM94" s="183" t="s">
        <v>158</v>
      </c>
    </row>
    <row r="95" spans="1:65" s="2" customFormat="1" ht="48.75">
      <c r="A95" s="34"/>
      <c r="B95" s="35"/>
      <c r="C95" s="36"/>
      <c r="D95" s="201" t="s">
        <v>560</v>
      </c>
      <c r="E95" s="36"/>
      <c r="F95" s="233" t="s">
        <v>1102</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560</v>
      </c>
      <c r="AU95" s="17" t="s">
        <v>83</v>
      </c>
    </row>
    <row r="96" spans="1:65" s="2" customFormat="1" ht="21.75" customHeight="1">
      <c r="A96" s="34"/>
      <c r="B96" s="35"/>
      <c r="C96" s="173" t="s">
        <v>183</v>
      </c>
      <c r="D96" s="173" t="s">
        <v>146</v>
      </c>
      <c r="E96" s="174" t="s">
        <v>1103</v>
      </c>
      <c r="F96" s="175" t="s">
        <v>1104</v>
      </c>
      <c r="G96" s="176" t="s">
        <v>911</v>
      </c>
      <c r="H96" s="177">
        <v>3</v>
      </c>
      <c r="I96" s="178"/>
      <c r="J96" s="177">
        <f>ROUND((ROUND(I96,2))*(ROUND(H96,2)),2)</f>
        <v>0</v>
      </c>
      <c r="K96" s="175" t="s">
        <v>790</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83</v>
      </c>
      <c r="AY96" s="17" t="s">
        <v>143</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151</v>
      </c>
      <c r="BM96" s="183" t="s">
        <v>237</v>
      </c>
    </row>
    <row r="97" spans="1:65" s="2" customFormat="1" ht="48.75">
      <c r="A97" s="34"/>
      <c r="B97" s="35"/>
      <c r="C97" s="36"/>
      <c r="D97" s="201" t="s">
        <v>560</v>
      </c>
      <c r="E97" s="36"/>
      <c r="F97" s="233" t="s">
        <v>1105</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560</v>
      </c>
      <c r="AU97" s="17" t="s">
        <v>83</v>
      </c>
    </row>
    <row r="98" spans="1:65" s="12" customFormat="1" ht="25.9" customHeight="1">
      <c r="B98" s="157"/>
      <c r="C98" s="158"/>
      <c r="D98" s="159" t="s">
        <v>74</v>
      </c>
      <c r="E98" s="160" t="s">
        <v>950</v>
      </c>
      <c r="F98" s="160" t="s">
        <v>990</v>
      </c>
      <c r="G98" s="158"/>
      <c r="H98" s="158"/>
      <c r="I98" s="161"/>
      <c r="J98" s="162">
        <f>BK98</f>
        <v>0</v>
      </c>
      <c r="K98" s="158"/>
      <c r="L98" s="163"/>
      <c r="M98" s="164"/>
      <c r="N98" s="165"/>
      <c r="O98" s="165"/>
      <c r="P98" s="166">
        <f>SUM(P99:P100)</f>
        <v>0</v>
      </c>
      <c r="Q98" s="165"/>
      <c r="R98" s="166">
        <f>SUM(R99:R100)</f>
        <v>0</v>
      </c>
      <c r="S98" s="165"/>
      <c r="T98" s="167">
        <f>SUM(T99:T100)</f>
        <v>0</v>
      </c>
      <c r="AR98" s="168" t="s">
        <v>83</v>
      </c>
      <c r="AT98" s="169" t="s">
        <v>74</v>
      </c>
      <c r="AU98" s="169" t="s">
        <v>75</v>
      </c>
      <c r="AY98" s="168" t="s">
        <v>143</v>
      </c>
      <c r="BK98" s="170">
        <f>SUM(BK99:BK100)</f>
        <v>0</v>
      </c>
    </row>
    <row r="99" spans="1:65" s="2" customFormat="1" ht="24.2" customHeight="1">
      <c r="A99" s="34"/>
      <c r="B99" s="35"/>
      <c r="C99" s="173" t="s">
        <v>191</v>
      </c>
      <c r="D99" s="173" t="s">
        <v>146</v>
      </c>
      <c r="E99" s="174" t="s">
        <v>1106</v>
      </c>
      <c r="F99" s="175" t="s">
        <v>1107</v>
      </c>
      <c r="G99" s="176" t="s">
        <v>206</v>
      </c>
      <c r="H99" s="177">
        <v>130</v>
      </c>
      <c r="I99" s="178"/>
      <c r="J99" s="177">
        <f>ROUND((ROUND(I99,2))*(ROUND(H99,2)),2)</f>
        <v>0</v>
      </c>
      <c r="K99" s="175" t="s">
        <v>790</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151</v>
      </c>
      <c r="AT99" s="183" t="s">
        <v>146</v>
      </c>
      <c r="AU99" s="183" t="s">
        <v>83</v>
      </c>
      <c r="AY99" s="17" t="s">
        <v>143</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151</v>
      </c>
      <c r="BM99" s="183" t="s">
        <v>255</v>
      </c>
    </row>
    <row r="100" spans="1:65" s="2" customFormat="1" ht="29.25">
      <c r="A100" s="34"/>
      <c r="B100" s="35"/>
      <c r="C100" s="36"/>
      <c r="D100" s="201" t="s">
        <v>560</v>
      </c>
      <c r="E100" s="36"/>
      <c r="F100" s="233" t="s">
        <v>1108</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560</v>
      </c>
      <c r="AU100" s="17" t="s">
        <v>83</v>
      </c>
    </row>
    <row r="101" spans="1:65" s="12" customFormat="1" ht="25.9" customHeight="1">
      <c r="B101" s="157"/>
      <c r="C101" s="158"/>
      <c r="D101" s="159" t="s">
        <v>74</v>
      </c>
      <c r="E101" s="160" t="s">
        <v>955</v>
      </c>
      <c r="F101" s="160" t="s">
        <v>1109</v>
      </c>
      <c r="G101" s="158"/>
      <c r="H101" s="158"/>
      <c r="I101" s="161"/>
      <c r="J101" s="162">
        <f>BK101</f>
        <v>0</v>
      </c>
      <c r="K101" s="158"/>
      <c r="L101" s="163"/>
      <c r="M101" s="164"/>
      <c r="N101" s="165"/>
      <c r="O101" s="165"/>
      <c r="P101" s="166">
        <f>SUM(P102:P105)</f>
        <v>0</v>
      </c>
      <c r="Q101" s="165"/>
      <c r="R101" s="166">
        <f>SUM(R102:R105)</f>
        <v>0</v>
      </c>
      <c r="S101" s="165"/>
      <c r="T101" s="167">
        <f>SUM(T102:T105)</f>
        <v>0</v>
      </c>
      <c r="AR101" s="168" t="s">
        <v>83</v>
      </c>
      <c r="AT101" s="169" t="s">
        <v>74</v>
      </c>
      <c r="AU101" s="169" t="s">
        <v>75</v>
      </c>
      <c r="AY101" s="168" t="s">
        <v>143</v>
      </c>
      <c r="BK101" s="170">
        <f>SUM(BK102:BK105)</f>
        <v>0</v>
      </c>
    </row>
    <row r="102" spans="1:65" s="2" customFormat="1" ht="66.75" customHeight="1">
      <c r="A102" s="34"/>
      <c r="B102" s="35"/>
      <c r="C102" s="173" t="s">
        <v>203</v>
      </c>
      <c r="D102" s="173" t="s">
        <v>146</v>
      </c>
      <c r="E102" s="174" t="s">
        <v>1110</v>
      </c>
      <c r="F102" s="175" t="s">
        <v>1111</v>
      </c>
      <c r="G102" s="176" t="s">
        <v>911</v>
      </c>
      <c r="H102" s="177">
        <v>2</v>
      </c>
      <c r="I102" s="178"/>
      <c r="J102" s="177">
        <f>ROUND((ROUND(I102,2))*(ROUND(H102,2)),2)</f>
        <v>0</v>
      </c>
      <c r="K102" s="175" t="s">
        <v>790</v>
      </c>
      <c r="L102" s="39"/>
      <c r="M102" s="179" t="s">
        <v>18</v>
      </c>
      <c r="N102" s="180" t="s">
        <v>46</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151</v>
      </c>
      <c r="AT102" s="183" t="s">
        <v>146</v>
      </c>
      <c r="AU102" s="183" t="s">
        <v>83</v>
      </c>
      <c r="AY102" s="17" t="s">
        <v>143</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151</v>
      </c>
      <c r="BM102" s="183" t="s">
        <v>273</v>
      </c>
    </row>
    <row r="103" spans="1:65" s="2" customFormat="1" ht="19.5">
      <c r="A103" s="34"/>
      <c r="B103" s="35"/>
      <c r="C103" s="36"/>
      <c r="D103" s="201" t="s">
        <v>560</v>
      </c>
      <c r="E103" s="36"/>
      <c r="F103" s="233" t="s">
        <v>1112</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560</v>
      </c>
      <c r="AU103" s="17" t="s">
        <v>83</v>
      </c>
    </row>
    <row r="104" spans="1:65" s="2" customFormat="1" ht="66.75" customHeight="1">
      <c r="A104" s="34"/>
      <c r="B104" s="35"/>
      <c r="C104" s="173" t="s">
        <v>158</v>
      </c>
      <c r="D104" s="173" t="s">
        <v>146</v>
      </c>
      <c r="E104" s="174" t="s">
        <v>1113</v>
      </c>
      <c r="F104" s="175" t="s">
        <v>1114</v>
      </c>
      <c r="G104" s="176" t="s">
        <v>911</v>
      </c>
      <c r="H104" s="177">
        <v>1</v>
      </c>
      <c r="I104" s="178"/>
      <c r="J104" s="177">
        <f>ROUND((ROUND(I104,2))*(ROUND(H104,2)),2)</f>
        <v>0</v>
      </c>
      <c r="K104" s="175" t="s">
        <v>790</v>
      </c>
      <c r="L104" s="39"/>
      <c r="M104" s="179" t="s">
        <v>18</v>
      </c>
      <c r="N104" s="180" t="s">
        <v>46</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151</v>
      </c>
      <c r="AT104" s="183" t="s">
        <v>146</v>
      </c>
      <c r="AU104" s="183" t="s">
        <v>83</v>
      </c>
      <c r="AY104" s="17" t="s">
        <v>143</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151</v>
      </c>
      <c r="BM104" s="183" t="s">
        <v>294</v>
      </c>
    </row>
    <row r="105" spans="1:65" s="2" customFormat="1" ht="29.25">
      <c r="A105" s="34"/>
      <c r="B105" s="35"/>
      <c r="C105" s="36"/>
      <c r="D105" s="201" t="s">
        <v>560</v>
      </c>
      <c r="E105" s="36"/>
      <c r="F105" s="233" t="s">
        <v>1115</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560</v>
      </c>
      <c r="AU105" s="17" t="s">
        <v>83</v>
      </c>
    </row>
    <row r="106" spans="1:65" s="12" customFormat="1" ht="25.9" customHeight="1">
      <c r="B106" s="157"/>
      <c r="C106" s="158"/>
      <c r="D106" s="159" t="s">
        <v>74</v>
      </c>
      <c r="E106" s="160" t="s">
        <v>1116</v>
      </c>
      <c r="F106" s="160" t="s">
        <v>983</v>
      </c>
      <c r="G106" s="158"/>
      <c r="H106" s="158"/>
      <c r="I106" s="161"/>
      <c r="J106" s="162">
        <f>BK106</f>
        <v>0</v>
      </c>
      <c r="K106" s="158"/>
      <c r="L106" s="163"/>
      <c r="M106" s="164"/>
      <c r="N106" s="165"/>
      <c r="O106" s="165"/>
      <c r="P106" s="166">
        <f>SUM(P107:P112)</f>
        <v>0</v>
      </c>
      <c r="Q106" s="165"/>
      <c r="R106" s="166">
        <f>SUM(R107:R112)</f>
        <v>0</v>
      </c>
      <c r="S106" s="165"/>
      <c r="T106" s="167">
        <f>SUM(T107:T112)</f>
        <v>0</v>
      </c>
      <c r="AR106" s="168" t="s">
        <v>83</v>
      </c>
      <c r="AT106" s="169" t="s">
        <v>74</v>
      </c>
      <c r="AU106" s="169" t="s">
        <v>75</v>
      </c>
      <c r="AY106" s="168" t="s">
        <v>143</v>
      </c>
      <c r="BK106" s="170">
        <f>SUM(BK107:BK112)</f>
        <v>0</v>
      </c>
    </row>
    <row r="107" spans="1:65" s="2" customFormat="1" ht="16.5" customHeight="1">
      <c r="A107" s="34"/>
      <c r="B107" s="35"/>
      <c r="C107" s="173" t="s">
        <v>231</v>
      </c>
      <c r="D107" s="173" t="s">
        <v>146</v>
      </c>
      <c r="E107" s="174" t="s">
        <v>1117</v>
      </c>
      <c r="F107" s="175" t="s">
        <v>1118</v>
      </c>
      <c r="G107" s="176" t="s">
        <v>760</v>
      </c>
      <c r="H107" s="177">
        <v>1</v>
      </c>
      <c r="I107" s="178"/>
      <c r="J107" s="177">
        <f>ROUND((ROUND(I107,2))*(ROUND(H107,2)),2)</f>
        <v>0</v>
      </c>
      <c r="K107" s="175" t="s">
        <v>790</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151</v>
      </c>
      <c r="AT107" s="183" t="s">
        <v>146</v>
      </c>
      <c r="AU107" s="183" t="s">
        <v>83</v>
      </c>
      <c r="AY107" s="17" t="s">
        <v>143</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151</v>
      </c>
      <c r="BM107" s="183" t="s">
        <v>303</v>
      </c>
    </row>
    <row r="108" spans="1:65" s="2" customFormat="1" ht="19.5">
      <c r="A108" s="34"/>
      <c r="B108" s="35"/>
      <c r="C108" s="36"/>
      <c r="D108" s="201" t="s">
        <v>560</v>
      </c>
      <c r="E108" s="36"/>
      <c r="F108" s="233" t="s">
        <v>1119</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560</v>
      </c>
      <c r="AU108" s="17" t="s">
        <v>83</v>
      </c>
    </row>
    <row r="109" spans="1:65" s="2" customFormat="1" ht="21.75" customHeight="1">
      <c r="A109" s="34"/>
      <c r="B109" s="35"/>
      <c r="C109" s="173" t="s">
        <v>237</v>
      </c>
      <c r="D109" s="173" t="s">
        <v>146</v>
      </c>
      <c r="E109" s="174" t="s">
        <v>1120</v>
      </c>
      <c r="F109" s="175" t="s">
        <v>1121</v>
      </c>
      <c r="G109" s="176" t="s">
        <v>911</v>
      </c>
      <c r="H109" s="177">
        <v>1</v>
      </c>
      <c r="I109" s="178"/>
      <c r="J109" s="177">
        <f>ROUND((ROUND(I109,2))*(ROUND(H109,2)),2)</f>
        <v>0</v>
      </c>
      <c r="K109" s="175" t="s">
        <v>790</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151</v>
      </c>
      <c r="AT109" s="183" t="s">
        <v>146</v>
      </c>
      <c r="AU109" s="183" t="s">
        <v>83</v>
      </c>
      <c r="AY109" s="17" t="s">
        <v>143</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151</v>
      </c>
      <c r="BM109" s="183" t="s">
        <v>320</v>
      </c>
    </row>
    <row r="110" spans="1:65" s="13" customFormat="1">
      <c r="B110" s="199"/>
      <c r="C110" s="200"/>
      <c r="D110" s="201" t="s">
        <v>160</v>
      </c>
      <c r="E110" s="202" t="s">
        <v>18</v>
      </c>
      <c r="F110" s="203" t="s">
        <v>1122</v>
      </c>
      <c r="G110" s="200"/>
      <c r="H110" s="204">
        <v>1</v>
      </c>
      <c r="I110" s="205"/>
      <c r="J110" s="200"/>
      <c r="K110" s="200"/>
      <c r="L110" s="206"/>
      <c r="M110" s="207"/>
      <c r="N110" s="208"/>
      <c r="O110" s="208"/>
      <c r="P110" s="208"/>
      <c r="Q110" s="208"/>
      <c r="R110" s="208"/>
      <c r="S110" s="208"/>
      <c r="T110" s="209"/>
      <c r="AT110" s="210" t="s">
        <v>160</v>
      </c>
      <c r="AU110" s="210" t="s">
        <v>83</v>
      </c>
      <c r="AV110" s="13" t="s">
        <v>85</v>
      </c>
      <c r="AW110" s="13" t="s">
        <v>37</v>
      </c>
      <c r="AX110" s="13" t="s">
        <v>75</v>
      </c>
      <c r="AY110" s="210" t="s">
        <v>143</v>
      </c>
    </row>
    <row r="111" spans="1:65" s="14" customFormat="1">
      <c r="B111" s="211"/>
      <c r="C111" s="212"/>
      <c r="D111" s="201" t="s">
        <v>160</v>
      </c>
      <c r="E111" s="213" t="s">
        <v>18</v>
      </c>
      <c r="F111" s="214" t="s">
        <v>166</v>
      </c>
      <c r="G111" s="212"/>
      <c r="H111" s="215">
        <v>1</v>
      </c>
      <c r="I111" s="216"/>
      <c r="J111" s="212"/>
      <c r="K111" s="212"/>
      <c r="L111" s="217"/>
      <c r="M111" s="218"/>
      <c r="N111" s="219"/>
      <c r="O111" s="219"/>
      <c r="P111" s="219"/>
      <c r="Q111" s="219"/>
      <c r="R111" s="219"/>
      <c r="S111" s="219"/>
      <c r="T111" s="220"/>
      <c r="AT111" s="221" t="s">
        <v>160</v>
      </c>
      <c r="AU111" s="221" t="s">
        <v>83</v>
      </c>
      <c r="AV111" s="14" t="s">
        <v>151</v>
      </c>
      <c r="AW111" s="14" t="s">
        <v>37</v>
      </c>
      <c r="AX111" s="14" t="s">
        <v>83</v>
      </c>
      <c r="AY111" s="221" t="s">
        <v>143</v>
      </c>
    </row>
    <row r="112" spans="1:65" s="2" customFormat="1" ht="16.5" customHeight="1">
      <c r="A112" s="34"/>
      <c r="B112" s="35"/>
      <c r="C112" s="173" t="s">
        <v>249</v>
      </c>
      <c r="D112" s="173" t="s">
        <v>146</v>
      </c>
      <c r="E112" s="174" t="s">
        <v>1123</v>
      </c>
      <c r="F112" s="175" t="s">
        <v>1124</v>
      </c>
      <c r="G112" s="176" t="s">
        <v>760</v>
      </c>
      <c r="H112" s="177">
        <v>1</v>
      </c>
      <c r="I112" s="178"/>
      <c r="J112" s="177">
        <f>ROUND((ROUND(I112,2))*(ROUND(H112,2)),2)</f>
        <v>0</v>
      </c>
      <c r="K112" s="175" t="s">
        <v>790</v>
      </c>
      <c r="L112" s="39"/>
      <c r="M112" s="179" t="s">
        <v>18</v>
      </c>
      <c r="N112" s="180" t="s">
        <v>46</v>
      </c>
      <c r="O112" s="64"/>
      <c r="P112" s="181">
        <f>O112*H112</f>
        <v>0</v>
      </c>
      <c r="Q112" s="181">
        <v>0</v>
      </c>
      <c r="R112" s="181">
        <f>Q112*H112</f>
        <v>0</v>
      </c>
      <c r="S112" s="181">
        <v>0</v>
      </c>
      <c r="T112" s="182">
        <f>S112*H112</f>
        <v>0</v>
      </c>
      <c r="U112" s="34"/>
      <c r="V112" s="34"/>
      <c r="W112" s="34"/>
      <c r="X112" s="34"/>
      <c r="Y112" s="34"/>
      <c r="Z112" s="34"/>
      <c r="AA112" s="34"/>
      <c r="AB112" s="34"/>
      <c r="AC112" s="34"/>
      <c r="AD112" s="34"/>
      <c r="AE112" s="34"/>
      <c r="AR112" s="183" t="s">
        <v>151</v>
      </c>
      <c r="AT112" s="183" t="s">
        <v>146</v>
      </c>
      <c r="AU112" s="183" t="s">
        <v>83</v>
      </c>
      <c r="AY112" s="17" t="s">
        <v>143</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151</v>
      </c>
      <c r="BM112" s="183" t="s">
        <v>337</v>
      </c>
    </row>
    <row r="113" spans="1:65" s="12" customFormat="1" ht="25.9" customHeight="1">
      <c r="B113" s="157"/>
      <c r="C113" s="158"/>
      <c r="D113" s="159" t="s">
        <v>74</v>
      </c>
      <c r="E113" s="160" t="s">
        <v>968</v>
      </c>
      <c r="F113" s="160" t="s">
        <v>1014</v>
      </c>
      <c r="G113" s="158"/>
      <c r="H113" s="158"/>
      <c r="I113" s="161"/>
      <c r="J113" s="162">
        <f>BK113</f>
        <v>0</v>
      </c>
      <c r="K113" s="158"/>
      <c r="L113" s="163"/>
      <c r="M113" s="164"/>
      <c r="N113" s="165"/>
      <c r="O113" s="165"/>
      <c r="P113" s="166">
        <f>SUM(P114:P115)</f>
        <v>0</v>
      </c>
      <c r="Q113" s="165"/>
      <c r="R113" s="166">
        <f>SUM(R114:R115)</f>
        <v>0</v>
      </c>
      <c r="S113" s="165"/>
      <c r="T113" s="167">
        <f>SUM(T114:T115)</f>
        <v>0</v>
      </c>
      <c r="AR113" s="168" t="s">
        <v>83</v>
      </c>
      <c r="AT113" s="169" t="s">
        <v>74</v>
      </c>
      <c r="AU113" s="169" t="s">
        <v>75</v>
      </c>
      <c r="AY113" s="168" t="s">
        <v>143</v>
      </c>
      <c r="BK113" s="170">
        <f>SUM(BK114:BK115)</f>
        <v>0</v>
      </c>
    </row>
    <row r="114" spans="1:65" s="2" customFormat="1" ht="44.25" customHeight="1">
      <c r="A114" s="34"/>
      <c r="B114" s="35"/>
      <c r="C114" s="173" t="s">
        <v>255</v>
      </c>
      <c r="D114" s="173" t="s">
        <v>146</v>
      </c>
      <c r="E114" s="174" t="s">
        <v>1125</v>
      </c>
      <c r="F114" s="175" t="s">
        <v>1126</v>
      </c>
      <c r="G114" s="176" t="s">
        <v>206</v>
      </c>
      <c r="H114" s="177">
        <v>61</v>
      </c>
      <c r="I114" s="178"/>
      <c r="J114" s="177">
        <f>ROUND((ROUND(I114,2))*(ROUND(H114,2)),2)</f>
        <v>0</v>
      </c>
      <c r="K114" s="175" t="s">
        <v>790</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151</v>
      </c>
      <c r="AT114" s="183" t="s">
        <v>146</v>
      </c>
      <c r="AU114" s="183" t="s">
        <v>83</v>
      </c>
      <c r="AY114" s="17" t="s">
        <v>143</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151</v>
      </c>
      <c r="BM114" s="183" t="s">
        <v>352</v>
      </c>
    </row>
    <row r="115" spans="1:65" s="2" customFormat="1" ht="19.5">
      <c r="A115" s="34"/>
      <c r="B115" s="35"/>
      <c r="C115" s="36"/>
      <c r="D115" s="201" t="s">
        <v>560</v>
      </c>
      <c r="E115" s="36"/>
      <c r="F115" s="233" t="s">
        <v>1127</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560</v>
      </c>
      <c r="AU115" s="17" t="s">
        <v>83</v>
      </c>
    </row>
    <row r="116" spans="1:65" s="12" customFormat="1" ht="25.9" customHeight="1">
      <c r="B116" s="157"/>
      <c r="C116" s="158"/>
      <c r="D116" s="159" t="s">
        <v>74</v>
      </c>
      <c r="E116" s="160" t="s">
        <v>982</v>
      </c>
      <c r="F116" s="160" t="s">
        <v>1128</v>
      </c>
      <c r="G116" s="158"/>
      <c r="H116" s="158"/>
      <c r="I116" s="161"/>
      <c r="J116" s="162">
        <f>BK116</f>
        <v>0</v>
      </c>
      <c r="K116" s="158"/>
      <c r="L116" s="163"/>
      <c r="M116" s="164"/>
      <c r="N116" s="165"/>
      <c r="O116" s="165"/>
      <c r="P116" s="166">
        <f>SUM(P117:P127)</f>
        <v>0</v>
      </c>
      <c r="Q116" s="165"/>
      <c r="R116" s="166">
        <f>SUM(R117:R127)</f>
        <v>0</v>
      </c>
      <c r="S116" s="165"/>
      <c r="T116" s="167">
        <f>SUM(T117:T127)</f>
        <v>0</v>
      </c>
      <c r="AR116" s="168" t="s">
        <v>83</v>
      </c>
      <c r="AT116" s="169" t="s">
        <v>74</v>
      </c>
      <c r="AU116" s="169" t="s">
        <v>75</v>
      </c>
      <c r="AY116" s="168" t="s">
        <v>143</v>
      </c>
      <c r="BK116" s="170">
        <f>SUM(BK117:BK127)</f>
        <v>0</v>
      </c>
    </row>
    <row r="117" spans="1:65" s="2" customFormat="1" ht="16.5" customHeight="1">
      <c r="A117" s="34"/>
      <c r="B117" s="35"/>
      <c r="C117" s="173" t="s">
        <v>260</v>
      </c>
      <c r="D117" s="173" t="s">
        <v>146</v>
      </c>
      <c r="E117" s="174" t="s">
        <v>1129</v>
      </c>
      <c r="F117" s="175" t="s">
        <v>1130</v>
      </c>
      <c r="G117" s="176" t="s">
        <v>760</v>
      </c>
      <c r="H117" s="177">
        <v>1</v>
      </c>
      <c r="I117" s="178"/>
      <c r="J117" s="177">
        <f t="shared" ref="J117:J123" si="0">ROUND((ROUND(I117,2))*(ROUND(H117,2)),2)</f>
        <v>0</v>
      </c>
      <c r="K117" s="175" t="s">
        <v>790</v>
      </c>
      <c r="L117" s="39"/>
      <c r="M117" s="179" t="s">
        <v>18</v>
      </c>
      <c r="N117" s="180" t="s">
        <v>46</v>
      </c>
      <c r="O117" s="64"/>
      <c r="P117" s="181">
        <f t="shared" ref="P117:P123" si="1">O117*H117</f>
        <v>0</v>
      </c>
      <c r="Q117" s="181">
        <v>0</v>
      </c>
      <c r="R117" s="181">
        <f t="shared" ref="R117:R123" si="2">Q117*H117</f>
        <v>0</v>
      </c>
      <c r="S117" s="181">
        <v>0</v>
      </c>
      <c r="T117" s="182">
        <f t="shared" ref="T117:T123" si="3">S117*H117</f>
        <v>0</v>
      </c>
      <c r="U117" s="34"/>
      <c r="V117" s="34"/>
      <c r="W117" s="34"/>
      <c r="X117" s="34"/>
      <c r="Y117" s="34"/>
      <c r="Z117" s="34"/>
      <c r="AA117" s="34"/>
      <c r="AB117" s="34"/>
      <c r="AC117" s="34"/>
      <c r="AD117" s="34"/>
      <c r="AE117" s="34"/>
      <c r="AR117" s="183" t="s">
        <v>151</v>
      </c>
      <c r="AT117" s="183" t="s">
        <v>146</v>
      </c>
      <c r="AU117" s="183" t="s">
        <v>83</v>
      </c>
      <c r="AY117" s="17" t="s">
        <v>143</v>
      </c>
      <c r="BE117" s="184">
        <f t="shared" ref="BE117:BE123" si="4">IF(N117="základní",J117,0)</f>
        <v>0</v>
      </c>
      <c r="BF117" s="184">
        <f t="shared" ref="BF117:BF123" si="5">IF(N117="snížená",J117,0)</f>
        <v>0</v>
      </c>
      <c r="BG117" s="184">
        <f t="shared" ref="BG117:BG123" si="6">IF(N117="zákl. přenesená",J117,0)</f>
        <v>0</v>
      </c>
      <c r="BH117" s="184">
        <f t="shared" ref="BH117:BH123" si="7">IF(N117="sníž. přenesená",J117,0)</f>
        <v>0</v>
      </c>
      <c r="BI117" s="184">
        <f t="shared" ref="BI117:BI123" si="8">IF(N117="nulová",J117,0)</f>
        <v>0</v>
      </c>
      <c r="BJ117" s="17" t="s">
        <v>83</v>
      </c>
      <c r="BK117" s="184">
        <f t="shared" ref="BK117:BK123" si="9">ROUND((ROUND(I117,2))*(ROUND(H117,2)),2)</f>
        <v>0</v>
      </c>
      <c r="BL117" s="17" t="s">
        <v>151</v>
      </c>
      <c r="BM117" s="183" t="s">
        <v>365</v>
      </c>
    </row>
    <row r="118" spans="1:65" s="2" customFormat="1" ht="16.5" customHeight="1">
      <c r="A118" s="34"/>
      <c r="B118" s="35"/>
      <c r="C118" s="173" t="s">
        <v>273</v>
      </c>
      <c r="D118" s="173" t="s">
        <v>146</v>
      </c>
      <c r="E118" s="174" t="s">
        <v>1131</v>
      </c>
      <c r="F118" s="293" t="s">
        <v>1249</v>
      </c>
      <c r="G118" s="176" t="s">
        <v>760</v>
      </c>
      <c r="H118" s="177">
        <v>1</v>
      </c>
      <c r="I118" s="178"/>
      <c r="J118" s="177">
        <f t="shared" si="0"/>
        <v>0</v>
      </c>
      <c r="K118" s="175" t="s">
        <v>790</v>
      </c>
      <c r="L118" s="39"/>
      <c r="M118" s="179" t="s">
        <v>18</v>
      </c>
      <c r="N118" s="180" t="s">
        <v>46</v>
      </c>
      <c r="O118" s="64"/>
      <c r="P118" s="181">
        <f t="shared" si="1"/>
        <v>0</v>
      </c>
      <c r="Q118" s="181">
        <v>0</v>
      </c>
      <c r="R118" s="181">
        <f t="shared" si="2"/>
        <v>0</v>
      </c>
      <c r="S118" s="181">
        <v>0</v>
      </c>
      <c r="T118" s="182">
        <f t="shared" si="3"/>
        <v>0</v>
      </c>
      <c r="U118" s="34"/>
      <c r="V118" s="34"/>
      <c r="W118" s="34"/>
      <c r="X118" s="34"/>
      <c r="Y118" s="34"/>
      <c r="Z118" s="34"/>
      <c r="AA118" s="34"/>
      <c r="AB118" s="34"/>
      <c r="AC118" s="34"/>
      <c r="AD118" s="34"/>
      <c r="AE118" s="34"/>
      <c r="AR118" s="183" t="s">
        <v>151</v>
      </c>
      <c r="AT118" s="183" t="s">
        <v>146</v>
      </c>
      <c r="AU118" s="183" t="s">
        <v>83</v>
      </c>
      <c r="AY118" s="17" t="s">
        <v>143</v>
      </c>
      <c r="BE118" s="184">
        <f t="shared" si="4"/>
        <v>0</v>
      </c>
      <c r="BF118" s="184">
        <f t="shared" si="5"/>
        <v>0</v>
      </c>
      <c r="BG118" s="184">
        <f t="shared" si="6"/>
        <v>0</v>
      </c>
      <c r="BH118" s="184">
        <f t="shared" si="7"/>
        <v>0</v>
      </c>
      <c r="BI118" s="184">
        <f t="shared" si="8"/>
        <v>0</v>
      </c>
      <c r="BJ118" s="17" t="s">
        <v>83</v>
      </c>
      <c r="BK118" s="184">
        <f t="shared" si="9"/>
        <v>0</v>
      </c>
      <c r="BL118" s="17" t="s">
        <v>151</v>
      </c>
      <c r="BM118" s="183" t="s">
        <v>383</v>
      </c>
    </row>
    <row r="119" spans="1:65" s="2" customFormat="1" ht="16.5" customHeight="1">
      <c r="A119" s="34"/>
      <c r="B119" s="35"/>
      <c r="C119" s="173" t="s">
        <v>8</v>
      </c>
      <c r="D119" s="173" t="s">
        <v>146</v>
      </c>
      <c r="E119" s="174" t="s">
        <v>1132</v>
      </c>
      <c r="F119" s="175" t="s">
        <v>1133</v>
      </c>
      <c r="G119" s="176" t="s">
        <v>760</v>
      </c>
      <c r="H119" s="177">
        <v>1</v>
      </c>
      <c r="I119" s="178"/>
      <c r="J119" s="177">
        <f t="shared" si="0"/>
        <v>0</v>
      </c>
      <c r="K119" s="175" t="s">
        <v>790</v>
      </c>
      <c r="L119" s="39"/>
      <c r="M119" s="179" t="s">
        <v>18</v>
      </c>
      <c r="N119" s="180" t="s">
        <v>46</v>
      </c>
      <c r="O119" s="64"/>
      <c r="P119" s="181">
        <f t="shared" si="1"/>
        <v>0</v>
      </c>
      <c r="Q119" s="181">
        <v>0</v>
      </c>
      <c r="R119" s="181">
        <f t="shared" si="2"/>
        <v>0</v>
      </c>
      <c r="S119" s="181">
        <v>0</v>
      </c>
      <c r="T119" s="182">
        <f t="shared" si="3"/>
        <v>0</v>
      </c>
      <c r="U119" s="34"/>
      <c r="V119" s="34"/>
      <c r="W119" s="34"/>
      <c r="X119" s="34"/>
      <c r="Y119" s="34"/>
      <c r="Z119" s="34"/>
      <c r="AA119" s="34"/>
      <c r="AB119" s="34"/>
      <c r="AC119" s="34"/>
      <c r="AD119" s="34"/>
      <c r="AE119" s="34"/>
      <c r="AR119" s="183" t="s">
        <v>151</v>
      </c>
      <c r="AT119" s="183" t="s">
        <v>146</v>
      </c>
      <c r="AU119" s="183" t="s">
        <v>83</v>
      </c>
      <c r="AY119" s="17" t="s">
        <v>143</v>
      </c>
      <c r="BE119" s="184">
        <f t="shared" si="4"/>
        <v>0</v>
      </c>
      <c r="BF119" s="184">
        <f t="shared" si="5"/>
        <v>0</v>
      </c>
      <c r="BG119" s="184">
        <f t="shared" si="6"/>
        <v>0</v>
      </c>
      <c r="BH119" s="184">
        <f t="shared" si="7"/>
        <v>0</v>
      </c>
      <c r="BI119" s="184">
        <f t="shared" si="8"/>
        <v>0</v>
      </c>
      <c r="BJ119" s="17" t="s">
        <v>83</v>
      </c>
      <c r="BK119" s="184">
        <f t="shared" si="9"/>
        <v>0</v>
      </c>
      <c r="BL119" s="17" t="s">
        <v>151</v>
      </c>
      <c r="BM119" s="183" t="s">
        <v>394</v>
      </c>
    </row>
    <row r="120" spans="1:65" s="2" customFormat="1" ht="16.5" customHeight="1">
      <c r="A120" s="34"/>
      <c r="B120" s="35"/>
      <c r="C120" s="173" t="s">
        <v>294</v>
      </c>
      <c r="D120" s="173" t="s">
        <v>146</v>
      </c>
      <c r="E120" s="174" t="s">
        <v>1134</v>
      </c>
      <c r="F120" s="175" t="s">
        <v>1135</v>
      </c>
      <c r="G120" s="176" t="s">
        <v>760</v>
      </c>
      <c r="H120" s="177">
        <v>1</v>
      </c>
      <c r="I120" s="178"/>
      <c r="J120" s="177">
        <f t="shared" si="0"/>
        <v>0</v>
      </c>
      <c r="K120" s="175" t="s">
        <v>790</v>
      </c>
      <c r="L120" s="39"/>
      <c r="M120" s="179" t="s">
        <v>18</v>
      </c>
      <c r="N120" s="180" t="s">
        <v>46</v>
      </c>
      <c r="O120" s="64"/>
      <c r="P120" s="181">
        <f t="shared" si="1"/>
        <v>0</v>
      </c>
      <c r="Q120" s="181">
        <v>0</v>
      </c>
      <c r="R120" s="181">
        <f t="shared" si="2"/>
        <v>0</v>
      </c>
      <c r="S120" s="181">
        <v>0</v>
      </c>
      <c r="T120" s="182">
        <f t="shared" si="3"/>
        <v>0</v>
      </c>
      <c r="U120" s="34"/>
      <c r="V120" s="34"/>
      <c r="W120" s="34"/>
      <c r="X120" s="34"/>
      <c r="Y120" s="34"/>
      <c r="Z120" s="34"/>
      <c r="AA120" s="34"/>
      <c r="AB120" s="34"/>
      <c r="AC120" s="34"/>
      <c r="AD120" s="34"/>
      <c r="AE120" s="34"/>
      <c r="AR120" s="183" t="s">
        <v>151</v>
      </c>
      <c r="AT120" s="183" t="s">
        <v>146</v>
      </c>
      <c r="AU120" s="183" t="s">
        <v>83</v>
      </c>
      <c r="AY120" s="17" t="s">
        <v>143</v>
      </c>
      <c r="BE120" s="184">
        <f t="shared" si="4"/>
        <v>0</v>
      </c>
      <c r="BF120" s="184">
        <f t="shared" si="5"/>
        <v>0</v>
      </c>
      <c r="BG120" s="184">
        <f t="shared" si="6"/>
        <v>0</v>
      </c>
      <c r="BH120" s="184">
        <f t="shared" si="7"/>
        <v>0</v>
      </c>
      <c r="BI120" s="184">
        <f t="shared" si="8"/>
        <v>0</v>
      </c>
      <c r="BJ120" s="17" t="s">
        <v>83</v>
      </c>
      <c r="BK120" s="184">
        <f t="shared" si="9"/>
        <v>0</v>
      </c>
      <c r="BL120" s="17" t="s">
        <v>151</v>
      </c>
      <c r="BM120" s="183" t="s">
        <v>404</v>
      </c>
    </row>
    <row r="121" spans="1:65" s="2" customFormat="1" ht="16.5" customHeight="1">
      <c r="A121" s="34"/>
      <c r="B121" s="35"/>
      <c r="C121" s="173" t="s">
        <v>298</v>
      </c>
      <c r="D121" s="173" t="s">
        <v>146</v>
      </c>
      <c r="E121" s="174" t="s">
        <v>1136</v>
      </c>
      <c r="F121" s="175" t="s">
        <v>1137</v>
      </c>
      <c r="G121" s="176" t="s">
        <v>760</v>
      </c>
      <c r="H121" s="177">
        <v>1</v>
      </c>
      <c r="I121" s="178"/>
      <c r="J121" s="177">
        <f t="shared" si="0"/>
        <v>0</v>
      </c>
      <c r="K121" s="175" t="s">
        <v>790</v>
      </c>
      <c r="L121" s="39"/>
      <c r="M121" s="179" t="s">
        <v>18</v>
      </c>
      <c r="N121" s="180" t="s">
        <v>46</v>
      </c>
      <c r="O121" s="64"/>
      <c r="P121" s="181">
        <f t="shared" si="1"/>
        <v>0</v>
      </c>
      <c r="Q121" s="181">
        <v>0</v>
      </c>
      <c r="R121" s="181">
        <f t="shared" si="2"/>
        <v>0</v>
      </c>
      <c r="S121" s="181">
        <v>0</v>
      </c>
      <c r="T121" s="182">
        <f t="shared" si="3"/>
        <v>0</v>
      </c>
      <c r="U121" s="34"/>
      <c r="V121" s="34"/>
      <c r="W121" s="34"/>
      <c r="X121" s="34"/>
      <c r="Y121" s="34"/>
      <c r="Z121" s="34"/>
      <c r="AA121" s="34"/>
      <c r="AB121" s="34"/>
      <c r="AC121" s="34"/>
      <c r="AD121" s="34"/>
      <c r="AE121" s="34"/>
      <c r="AR121" s="183" t="s">
        <v>151</v>
      </c>
      <c r="AT121" s="183" t="s">
        <v>146</v>
      </c>
      <c r="AU121" s="183" t="s">
        <v>83</v>
      </c>
      <c r="AY121" s="17" t="s">
        <v>143</v>
      </c>
      <c r="BE121" s="184">
        <f t="shared" si="4"/>
        <v>0</v>
      </c>
      <c r="BF121" s="184">
        <f t="shared" si="5"/>
        <v>0</v>
      </c>
      <c r="BG121" s="184">
        <f t="shared" si="6"/>
        <v>0</v>
      </c>
      <c r="BH121" s="184">
        <f t="shared" si="7"/>
        <v>0</v>
      </c>
      <c r="BI121" s="184">
        <f t="shared" si="8"/>
        <v>0</v>
      </c>
      <c r="BJ121" s="17" t="s">
        <v>83</v>
      </c>
      <c r="BK121" s="184">
        <f t="shared" si="9"/>
        <v>0</v>
      </c>
      <c r="BL121" s="17" t="s">
        <v>151</v>
      </c>
      <c r="BM121" s="183" t="s">
        <v>419</v>
      </c>
    </row>
    <row r="122" spans="1:65" s="2" customFormat="1" ht="16.5" customHeight="1">
      <c r="A122" s="34"/>
      <c r="B122" s="35"/>
      <c r="C122" s="173" t="s">
        <v>303</v>
      </c>
      <c r="D122" s="173" t="s">
        <v>146</v>
      </c>
      <c r="E122" s="174" t="s">
        <v>1138</v>
      </c>
      <c r="F122" s="175" t="s">
        <v>1054</v>
      </c>
      <c r="G122" s="176" t="s">
        <v>760</v>
      </c>
      <c r="H122" s="177">
        <v>1</v>
      </c>
      <c r="I122" s="178"/>
      <c r="J122" s="177">
        <f t="shared" si="0"/>
        <v>0</v>
      </c>
      <c r="K122" s="175" t="s">
        <v>790</v>
      </c>
      <c r="L122" s="39"/>
      <c r="M122" s="179" t="s">
        <v>18</v>
      </c>
      <c r="N122" s="180" t="s">
        <v>46</v>
      </c>
      <c r="O122" s="64"/>
      <c r="P122" s="181">
        <f t="shared" si="1"/>
        <v>0</v>
      </c>
      <c r="Q122" s="181">
        <v>0</v>
      </c>
      <c r="R122" s="181">
        <f t="shared" si="2"/>
        <v>0</v>
      </c>
      <c r="S122" s="181">
        <v>0</v>
      </c>
      <c r="T122" s="182">
        <f t="shared" si="3"/>
        <v>0</v>
      </c>
      <c r="U122" s="34"/>
      <c r="V122" s="34"/>
      <c r="W122" s="34"/>
      <c r="X122" s="34"/>
      <c r="Y122" s="34"/>
      <c r="Z122" s="34"/>
      <c r="AA122" s="34"/>
      <c r="AB122" s="34"/>
      <c r="AC122" s="34"/>
      <c r="AD122" s="34"/>
      <c r="AE122" s="34"/>
      <c r="AR122" s="183" t="s">
        <v>151</v>
      </c>
      <c r="AT122" s="183" t="s">
        <v>146</v>
      </c>
      <c r="AU122" s="183" t="s">
        <v>83</v>
      </c>
      <c r="AY122" s="17" t="s">
        <v>143</v>
      </c>
      <c r="BE122" s="184">
        <f t="shared" si="4"/>
        <v>0</v>
      </c>
      <c r="BF122" s="184">
        <f t="shared" si="5"/>
        <v>0</v>
      </c>
      <c r="BG122" s="184">
        <f t="shared" si="6"/>
        <v>0</v>
      </c>
      <c r="BH122" s="184">
        <f t="shared" si="7"/>
        <v>0</v>
      </c>
      <c r="BI122" s="184">
        <f t="shared" si="8"/>
        <v>0</v>
      </c>
      <c r="BJ122" s="17" t="s">
        <v>83</v>
      </c>
      <c r="BK122" s="184">
        <f t="shared" si="9"/>
        <v>0</v>
      </c>
      <c r="BL122" s="17" t="s">
        <v>151</v>
      </c>
      <c r="BM122" s="183" t="s">
        <v>431</v>
      </c>
    </row>
    <row r="123" spans="1:65" s="2" customFormat="1" ht="16.5" customHeight="1">
      <c r="A123" s="34"/>
      <c r="B123" s="35"/>
      <c r="C123" s="173" t="s">
        <v>315</v>
      </c>
      <c r="D123" s="173" t="s">
        <v>146</v>
      </c>
      <c r="E123" s="174" t="s">
        <v>1139</v>
      </c>
      <c r="F123" s="175" t="s">
        <v>1140</v>
      </c>
      <c r="G123" s="176" t="s">
        <v>760</v>
      </c>
      <c r="H123" s="177">
        <v>1</v>
      </c>
      <c r="I123" s="178"/>
      <c r="J123" s="177">
        <f t="shared" si="0"/>
        <v>0</v>
      </c>
      <c r="K123" s="175" t="s">
        <v>790</v>
      </c>
      <c r="L123" s="39"/>
      <c r="M123" s="179" t="s">
        <v>18</v>
      </c>
      <c r="N123" s="180" t="s">
        <v>46</v>
      </c>
      <c r="O123" s="64"/>
      <c r="P123" s="181">
        <f t="shared" si="1"/>
        <v>0</v>
      </c>
      <c r="Q123" s="181">
        <v>0</v>
      </c>
      <c r="R123" s="181">
        <f t="shared" si="2"/>
        <v>0</v>
      </c>
      <c r="S123" s="181">
        <v>0</v>
      </c>
      <c r="T123" s="182">
        <f t="shared" si="3"/>
        <v>0</v>
      </c>
      <c r="U123" s="34"/>
      <c r="V123" s="34"/>
      <c r="W123" s="34"/>
      <c r="X123" s="34"/>
      <c r="Y123" s="34"/>
      <c r="Z123" s="34"/>
      <c r="AA123" s="34"/>
      <c r="AB123" s="34"/>
      <c r="AC123" s="34"/>
      <c r="AD123" s="34"/>
      <c r="AE123" s="34"/>
      <c r="AR123" s="183" t="s">
        <v>151</v>
      </c>
      <c r="AT123" s="183" t="s">
        <v>146</v>
      </c>
      <c r="AU123" s="183" t="s">
        <v>83</v>
      </c>
      <c r="AY123" s="17" t="s">
        <v>143</v>
      </c>
      <c r="BE123" s="184">
        <f t="shared" si="4"/>
        <v>0</v>
      </c>
      <c r="BF123" s="184">
        <f t="shared" si="5"/>
        <v>0</v>
      </c>
      <c r="BG123" s="184">
        <f t="shared" si="6"/>
        <v>0</v>
      </c>
      <c r="BH123" s="184">
        <f t="shared" si="7"/>
        <v>0</v>
      </c>
      <c r="BI123" s="184">
        <f t="shared" si="8"/>
        <v>0</v>
      </c>
      <c r="BJ123" s="17" t="s">
        <v>83</v>
      </c>
      <c r="BK123" s="184">
        <f t="shared" si="9"/>
        <v>0</v>
      </c>
      <c r="BL123" s="17" t="s">
        <v>151</v>
      </c>
      <c r="BM123" s="183" t="s">
        <v>442</v>
      </c>
    </row>
    <row r="124" spans="1:65" s="13" customFormat="1" ht="22.5">
      <c r="B124" s="199"/>
      <c r="C124" s="200"/>
      <c r="D124" s="201" t="s">
        <v>160</v>
      </c>
      <c r="E124" s="202" t="s">
        <v>18</v>
      </c>
      <c r="F124" s="203" t="s">
        <v>1141</v>
      </c>
      <c r="G124" s="200"/>
      <c r="H124" s="204">
        <v>1</v>
      </c>
      <c r="I124" s="205"/>
      <c r="J124" s="200"/>
      <c r="K124" s="200"/>
      <c r="L124" s="206"/>
      <c r="M124" s="207"/>
      <c r="N124" s="208"/>
      <c r="O124" s="208"/>
      <c r="P124" s="208"/>
      <c r="Q124" s="208"/>
      <c r="R124" s="208"/>
      <c r="S124" s="208"/>
      <c r="T124" s="209"/>
      <c r="AT124" s="210" t="s">
        <v>160</v>
      </c>
      <c r="AU124" s="210" t="s">
        <v>83</v>
      </c>
      <c r="AV124" s="13" t="s">
        <v>85</v>
      </c>
      <c r="AW124" s="13" t="s">
        <v>37</v>
      </c>
      <c r="AX124" s="13" t="s">
        <v>83</v>
      </c>
      <c r="AY124" s="210" t="s">
        <v>143</v>
      </c>
    </row>
    <row r="125" spans="1:65" s="2" customFormat="1" ht="16.5" customHeight="1">
      <c r="A125" s="34"/>
      <c r="B125" s="35"/>
      <c r="C125" s="173" t="s">
        <v>320</v>
      </c>
      <c r="D125" s="173" t="s">
        <v>146</v>
      </c>
      <c r="E125" s="174" t="s">
        <v>1142</v>
      </c>
      <c r="F125" s="175" t="s">
        <v>1072</v>
      </c>
      <c r="G125" s="176" t="s">
        <v>760</v>
      </c>
      <c r="H125" s="177">
        <v>1</v>
      </c>
      <c r="I125" s="178"/>
      <c r="J125" s="177">
        <f>ROUND((ROUND(I125,2))*(ROUND(H125,2)),2)</f>
        <v>0</v>
      </c>
      <c r="K125" s="175" t="s">
        <v>790</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151</v>
      </c>
      <c r="AT125" s="183" t="s">
        <v>146</v>
      </c>
      <c r="AU125" s="183" t="s">
        <v>83</v>
      </c>
      <c r="AY125" s="17" t="s">
        <v>143</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151</v>
      </c>
      <c r="BM125" s="183" t="s">
        <v>454</v>
      </c>
    </row>
    <row r="126" spans="1:65" s="2" customFormat="1" ht="16.5" customHeight="1">
      <c r="A126" s="34"/>
      <c r="B126" s="35"/>
      <c r="C126" s="173" t="s">
        <v>7</v>
      </c>
      <c r="D126" s="173" t="s">
        <v>146</v>
      </c>
      <c r="E126" s="174" t="s">
        <v>1143</v>
      </c>
      <c r="F126" s="175" t="s">
        <v>1144</v>
      </c>
      <c r="G126" s="176" t="s">
        <v>760</v>
      </c>
      <c r="H126" s="177">
        <v>1</v>
      </c>
      <c r="I126" s="178"/>
      <c r="J126" s="177">
        <f>ROUND((ROUND(I126,2))*(ROUND(H126,2)),2)</f>
        <v>0</v>
      </c>
      <c r="K126" s="175" t="s">
        <v>790</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151</v>
      </c>
      <c r="AT126" s="183" t="s">
        <v>146</v>
      </c>
      <c r="AU126" s="183" t="s">
        <v>83</v>
      </c>
      <c r="AY126" s="17" t="s">
        <v>143</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151</v>
      </c>
      <c r="BM126" s="183" t="s">
        <v>469</v>
      </c>
    </row>
    <row r="127" spans="1:65" s="2" customFormat="1" ht="16.5" customHeight="1">
      <c r="A127" s="34"/>
      <c r="B127" s="35"/>
      <c r="C127" s="173" t="s">
        <v>337</v>
      </c>
      <c r="D127" s="173" t="s">
        <v>146</v>
      </c>
      <c r="E127" s="174" t="s">
        <v>1145</v>
      </c>
      <c r="F127" s="175" t="s">
        <v>1146</v>
      </c>
      <c r="G127" s="176" t="s">
        <v>760</v>
      </c>
      <c r="H127" s="177">
        <v>1</v>
      </c>
      <c r="I127" s="178"/>
      <c r="J127" s="177">
        <f>ROUND((ROUND(I127,2))*(ROUND(H127,2)),2)</f>
        <v>0</v>
      </c>
      <c r="K127" s="175" t="s">
        <v>790</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151</v>
      </c>
      <c r="AT127" s="183" t="s">
        <v>146</v>
      </c>
      <c r="AU127" s="183" t="s">
        <v>83</v>
      </c>
      <c r="AY127" s="17" t="s">
        <v>143</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151</v>
      </c>
      <c r="BM127" s="183" t="s">
        <v>482</v>
      </c>
    </row>
    <row r="128" spans="1:65" s="12" customFormat="1" ht="25.9" customHeight="1">
      <c r="B128" s="157"/>
      <c r="C128" s="158"/>
      <c r="D128" s="159" t="s">
        <v>74</v>
      </c>
      <c r="E128" s="160" t="s">
        <v>881</v>
      </c>
      <c r="F128" s="160" t="s">
        <v>882</v>
      </c>
      <c r="G128" s="158"/>
      <c r="H128" s="158"/>
      <c r="I128" s="161"/>
      <c r="J128" s="162">
        <f>BK128</f>
        <v>0</v>
      </c>
      <c r="K128" s="158"/>
      <c r="L128" s="163"/>
      <c r="M128" s="164"/>
      <c r="N128" s="165"/>
      <c r="O128" s="165"/>
      <c r="P128" s="166">
        <f>SUM(P129:P130)</f>
        <v>0</v>
      </c>
      <c r="Q128" s="165"/>
      <c r="R128" s="166">
        <f>SUM(R129:R130)</f>
        <v>0</v>
      </c>
      <c r="S128" s="165"/>
      <c r="T128" s="167">
        <f>SUM(T129:T130)</f>
        <v>0</v>
      </c>
      <c r="AR128" s="168" t="s">
        <v>151</v>
      </c>
      <c r="AT128" s="169" t="s">
        <v>74</v>
      </c>
      <c r="AU128" s="169" t="s">
        <v>75</v>
      </c>
      <c r="AY128" s="168" t="s">
        <v>143</v>
      </c>
      <c r="BK128" s="170">
        <f>SUM(BK129:BK130)</f>
        <v>0</v>
      </c>
    </row>
    <row r="129" spans="1:65" s="2" customFormat="1" ht="37.9" customHeight="1">
      <c r="A129" s="34"/>
      <c r="B129" s="35"/>
      <c r="C129" s="173" t="s">
        <v>347</v>
      </c>
      <c r="D129" s="173" t="s">
        <v>146</v>
      </c>
      <c r="E129" s="174" t="s">
        <v>883</v>
      </c>
      <c r="F129" s="175" t="s">
        <v>884</v>
      </c>
      <c r="G129" s="176" t="s">
        <v>885</v>
      </c>
      <c r="H129" s="177">
        <v>24</v>
      </c>
      <c r="I129" s="178"/>
      <c r="J129" s="177">
        <f>ROUND((ROUND(I129,2))*(ROUND(H129,2)),2)</f>
        <v>0</v>
      </c>
      <c r="K129" s="175" t="s">
        <v>150</v>
      </c>
      <c r="L129" s="39"/>
      <c r="M129" s="179" t="s">
        <v>18</v>
      </c>
      <c r="N129" s="180" t="s">
        <v>46</v>
      </c>
      <c r="O129" s="64"/>
      <c r="P129" s="181">
        <f>O129*H129</f>
        <v>0</v>
      </c>
      <c r="Q129" s="181">
        <v>0</v>
      </c>
      <c r="R129" s="181">
        <f>Q129*H129</f>
        <v>0</v>
      </c>
      <c r="S129" s="181">
        <v>0</v>
      </c>
      <c r="T129" s="182">
        <f>S129*H129</f>
        <v>0</v>
      </c>
      <c r="U129" s="34"/>
      <c r="V129" s="34"/>
      <c r="W129" s="34"/>
      <c r="X129" s="34"/>
      <c r="Y129" s="34"/>
      <c r="Z129" s="34"/>
      <c r="AA129" s="34"/>
      <c r="AB129" s="34"/>
      <c r="AC129" s="34"/>
      <c r="AD129" s="34"/>
      <c r="AE129" s="34"/>
      <c r="AR129" s="183" t="s">
        <v>1081</v>
      </c>
      <c r="AT129" s="183" t="s">
        <v>146</v>
      </c>
      <c r="AU129" s="183" t="s">
        <v>83</v>
      </c>
      <c r="AY129" s="17" t="s">
        <v>143</v>
      </c>
      <c r="BE129" s="184">
        <f>IF(N129="základní",J129,0)</f>
        <v>0</v>
      </c>
      <c r="BF129" s="184">
        <f>IF(N129="snížená",J129,0)</f>
        <v>0</v>
      </c>
      <c r="BG129" s="184">
        <f>IF(N129="zákl. přenesená",J129,0)</f>
        <v>0</v>
      </c>
      <c r="BH129" s="184">
        <f>IF(N129="sníž. přenesená",J129,0)</f>
        <v>0</v>
      </c>
      <c r="BI129" s="184">
        <f>IF(N129="nulová",J129,0)</f>
        <v>0</v>
      </c>
      <c r="BJ129" s="17" t="s">
        <v>83</v>
      </c>
      <c r="BK129" s="184">
        <f>ROUND((ROUND(I129,2))*(ROUND(H129,2)),2)</f>
        <v>0</v>
      </c>
      <c r="BL129" s="17" t="s">
        <v>1081</v>
      </c>
      <c r="BM129" s="183" t="s">
        <v>1147</v>
      </c>
    </row>
    <row r="130" spans="1:65" s="2" customFormat="1">
      <c r="A130" s="34"/>
      <c r="B130" s="35"/>
      <c r="C130" s="36"/>
      <c r="D130" s="185" t="s">
        <v>153</v>
      </c>
      <c r="E130" s="36"/>
      <c r="F130" s="186" t="s">
        <v>888</v>
      </c>
      <c r="G130" s="36"/>
      <c r="H130" s="36"/>
      <c r="I130" s="187"/>
      <c r="J130" s="36"/>
      <c r="K130" s="36"/>
      <c r="L130" s="39"/>
      <c r="M130" s="234"/>
      <c r="N130" s="235"/>
      <c r="O130" s="236"/>
      <c r="P130" s="236"/>
      <c r="Q130" s="236"/>
      <c r="R130" s="236"/>
      <c r="S130" s="236"/>
      <c r="T130" s="237"/>
      <c r="U130" s="34"/>
      <c r="V130" s="34"/>
      <c r="W130" s="34"/>
      <c r="X130" s="34"/>
      <c r="Y130" s="34"/>
      <c r="Z130" s="34"/>
      <c r="AA130" s="34"/>
      <c r="AB130" s="34"/>
      <c r="AC130" s="34"/>
      <c r="AD130" s="34"/>
      <c r="AE130" s="34"/>
      <c r="AT130" s="17" t="s">
        <v>153</v>
      </c>
      <c r="AU130" s="17" t="s">
        <v>83</v>
      </c>
    </row>
    <row r="131" spans="1:65" s="2" customFormat="1" ht="6.95" customHeight="1">
      <c r="A131" s="34"/>
      <c r="B131" s="47"/>
      <c r="C131" s="48"/>
      <c r="D131" s="48"/>
      <c r="E131" s="48"/>
      <c r="F131" s="48"/>
      <c r="G131" s="48"/>
      <c r="H131" s="48"/>
      <c r="I131" s="48"/>
      <c r="J131" s="48"/>
      <c r="K131" s="48"/>
      <c r="L131" s="39"/>
      <c r="M131" s="34"/>
      <c r="O131" s="34"/>
      <c r="P131" s="34"/>
      <c r="Q131" s="34"/>
      <c r="R131" s="34"/>
      <c r="S131" s="34"/>
      <c r="T131" s="34"/>
      <c r="U131" s="34"/>
      <c r="V131" s="34"/>
      <c r="W131" s="34"/>
      <c r="X131" s="34"/>
      <c r="Y131" s="34"/>
      <c r="Z131" s="34"/>
      <c r="AA131" s="34"/>
      <c r="AB131" s="34"/>
      <c r="AC131" s="34"/>
      <c r="AD131" s="34"/>
      <c r="AE131" s="34"/>
    </row>
  </sheetData>
  <sheetProtection algorithmName="SHA-512" hashValue="jI8836ASjhpAlq82YR4EuGhkG3s7WINDq7TV+tHcmWo6Ug8Sm4qEB32YlM+sxP0xBKK2kwOQFyuqNF1NFW0SNg==" saltValue="17hBDZcgyutCjrvZVryqyQ==" spinCount="100000" sheet="1" objects="1" scenarios="1"/>
  <autoFilter ref="C85:K130" xr:uid="{00000000-0009-0000-0000-000004000000}"/>
  <mergeCells count="9">
    <mergeCell ref="E50:H50"/>
    <mergeCell ref="E76:H76"/>
    <mergeCell ref="E78:H78"/>
    <mergeCell ref="L2:V2"/>
    <mergeCell ref="E7:H7"/>
    <mergeCell ref="E9:H9"/>
    <mergeCell ref="E18:H18"/>
    <mergeCell ref="E27:H27"/>
    <mergeCell ref="E48:H48"/>
  </mergeCells>
  <hyperlinks>
    <hyperlink ref="F130" r:id="rId1" xr:uid="{00000000-0004-0000-0400-000000000000}"/>
  </hyperlinks>
  <pageMargins left="0.39374999999999999" right="0.39374999999999999" top="0.39374999999999999" bottom="0.39374999999999999" header="0" footer="0"/>
  <pageSetup paperSize="9" fitToHeight="100" orientation="portrait" blackAndWhite="1" r:id="rId2"/>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0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3"/>
      <c r="M2" s="243"/>
      <c r="N2" s="243"/>
      <c r="O2" s="243"/>
      <c r="P2" s="243"/>
      <c r="Q2" s="243"/>
      <c r="R2" s="243"/>
      <c r="S2" s="243"/>
      <c r="T2" s="243"/>
      <c r="U2" s="243"/>
      <c r="V2" s="243"/>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6" t="str">
        <f>'Rekapitulace stavby'!K6</f>
        <v>Dochlazení administrativních prostor ČNB - DP04 = KR1.5</v>
      </c>
      <c r="F7" s="287"/>
      <c r="G7" s="287"/>
      <c r="H7" s="287"/>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8" t="s">
        <v>1148</v>
      </c>
      <c r="F9" s="289"/>
      <c r="G9" s="289"/>
      <c r="H9" s="289"/>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90" t="str">
        <f>'Rekapitulace stavby'!E14</f>
        <v>Vyplň údaj</v>
      </c>
      <c r="F18" s="291"/>
      <c r="G18" s="291"/>
      <c r="H18" s="291"/>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1149</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92" t="s">
        <v>105</v>
      </c>
      <c r="F27" s="292"/>
      <c r="G27" s="292"/>
      <c r="H27" s="292"/>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ROUND((SUM(BE84:BE103)),  2)</f>
        <v>0</v>
      </c>
      <c r="G33" s="34"/>
      <c r="H33" s="34"/>
      <c r="I33" s="118">
        <v>0.21</v>
      </c>
      <c r="J33" s="117">
        <f>ROUND(((SUM(BE84:BE103))*I33),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ROUND((SUM(BF84:BF103)),  2)</f>
        <v>0</v>
      </c>
      <c r="G34" s="34"/>
      <c r="H34" s="34"/>
      <c r="I34" s="118">
        <v>0.15</v>
      </c>
      <c r="J34" s="117">
        <f>ROUND(((SUM(BF84:BF103))*I34),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ROUND((SUM(BG84:BG103)),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ROUND((SUM(BH84:BH103)),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ROUND((SUM(BI84:BI103)),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4" t="str">
        <f>E7</f>
        <v>Dochlazení administrativních prostor ČNB - DP04 = KR1.5</v>
      </c>
      <c r="F48" s="285"/>
      <c r="G48" s="285"/>
      <c r="H48" s="285"/>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7" t="str">
        <f>E9</f>
        <v>D1.4.4 - Elektroinstalace - DP04</v>
      </c>
      <c r="F50" s="283"/>
      <c r="G50" s="283"/>
      <c r="H50" s="28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1150</v>
      </c>
      <c r="E60" s="137"/>
      <c r="F60" s="137"/>
      <c r="G60" s="137"/>
      <c r="H60" s="137"/>
      <c r="I60" s="137"/>
      <c r="J60" s="138">
        <f>J85</f>
        <v>0</v>
      </c>
      <c r="K60" s="135"/>
      <c r="L60" s="139"/>
    </row>
    <row r="61" spans="1:47" s="9" customFormat="1" ht="24.95" customHeight="1">
      <c r="B61" s="134"/>
      <c r="C61" s="135"/>
      <c r="D61" s="136" t="s">
        <v>1151</v>
      </c>
      <c r="E61" s="137"/>
      <c r="F61" s="137"/>
      <c r="G61" s="137"/>
      <c r="H61" s="137"/>
      <c r="I61" s="137"/>
      <c r="J61" s="138">
        <f>J88</f>
        <v>0</v>
      </c>
      <c r="K61" s="135"/>
      <c r="L61" s="139"/>
    </row>
    <row r="62" spans="1:47" s="9" customFormat="1" ht="24.95" customHeight="1">
      <c r="B62" s="134"/>
      <c r="C62" s="135"/>
      <c r="D62" s="136" t="s">
        <v>821</v>
      </c>
      <c r="E62" s="137"/>
      <c r="F62" s="137"/>
      <c r="G62" s="137"/>
      <c r="H62" s="137"/>
      <c r="I62" s="137"/>
      <c r="J62" s="138">
        <f>J96</f>
        <v>0</v>
      </c>
      <c r="K62" s="135"/>
      <c r="L62" s="139"/>
    </row>
    <row r="63" spans="1:47" s="9" customFormat="1" ht="24.95" customHeight="1">
      <c r="B63" s="134"/>
      <c r="C63" s="135"/>
      <c r="D63" s="136" t="s">
        <v>122</v>
      </c>
      <c r="E63" s="137"/>
      <c r="F63" s="137"/>
      <c r="G63" s="137"/>
      <c r="H63" s="137"/>
      <c r="I63" s="137"/>
      <c r="J63" s="138">
        <f>J99</f>
        <v>0</v>
      </c>
      <c r="K63" s="135"/>
      <c r="L63" s="139"/>
    </row>
    <row r="64" spans="1:47" s="10" customFormat="1" ht="19.899999999999999" customHeight="1">
      <c r="B64" s="140"/>
      <c r="C64" s="141"/>
      <c r="D64" s="142" t="s">
        <v>127</v>
      </c>
      <c r="E64" s="143"/>
      <c r="F64" s="143"/>
      <c r="G64" s="143"/>
      <c r="H64" s="143"/>
      <c r="I64" s="143"/>
      <c r="J64" s="144">
        <f>J100</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128</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84" t="str">
        <f>E7</f>
        <v>Dochlazení administrativních prostor ČNB - DP04 = KR1.5</v>
      </c>
      <c r="F74" s="285"/>
      <c r="G74" s="285"/>
      <c r="H74" s="285"/>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102</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67" t="str">
        <f>E9</f>
        <v>D1.4.4 - Elektroinstalace - DP04</v>
      </c>
      <c r="F76" s="283"/>
      <c r="G76" s="283"/>
      <c r="H76" s="283"/>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21</v>
      </c>
      <c r="D78" s="36"/>
      <c r="E78" s="36"/>
      <c r="F78" s="27" t="str">
        <f>F12</f>
        <v>Česká národní banka, Na příkopě 864/28, 110 00 Pra</v>
      </c>
      <c r="G78" s="36"/>
      <c r="H78" s="36"/>
      <c r="I78" s="29" t="s">
        <v>23</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25</v>
      </c>
      <c r="D80" s="36"/>
      <c r="E80" s="36"/>
      <c r="F80" s="27" t="str">
        <f>E15</f>
        <v>ČESKÁ NÁRODNÍ BANKA</v>
      </c>
      <c r="G80" s="36"/>
      <c r="H80" s="36"/>
      <c r="I80" s="29" t="s">
        <v>33</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31</v>
      </c>
      <c r="D81" s="36"/>
      <c r="E81" s="36"/>
      <c r="F81" s="27" t="str">
        <f>IF(E18="","",E18)</f>
        <v>Vyplň údaj</v>
      </c>
      <c r="G81" s="36"/>
      <c r="H81" s="36"/>
      <c r="I81" s="29" t="s">
        <v>38</v>
      </c>
      <c r="J81" s="32" t="str">
        <f>E24</f>
        <v>Ing. Tomáš Dolejší,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129</v>
      </c>
      <c r="D83" s="149" t="s">
        <v>60</v>
      </c>
      <c r="E83" s="149" t="s">
        <v>56</v>
      </c>
      <c r="F83" s="149" t="s">
        <v>57</v>
      </c>
      <c r="G83" s="149" t="s">
        <v>130</v>
      </c>
      <c r="H83" s="149" t="s">
        <v>131</v>
      </c>
      <c r="I83" s="149" t="s">
        <v>132</v>
      </c>
      <c r="J83" s="149" t="s">
        <v>108</v>
      </c>
      <c r="K83" s="150" t="s">
        <v>133</v>
      </c>
      <c r="L83" s="151"/>
      <c r="M83" s="68" t="s">
        <v>18</v>
      </c>
      <c r="N83" s="69" t="s">
        <v>45</v>
      </c>
      <c r="O83" s="69" t="s">
        <v>134</v>
      </c>
      <c r="P83" s="69" t="s">
        <v>135</v>
      </c>
      <c r="Q83" s="69" t="s">
        <v>136</v>
      </c>
      <c r="R83" s="69" t="s">
        <v>137</v>
      </c>
      <c r="S83" s="69" t="s">
        <v>138</v>
      </c>
      <c r="T83" s="70" t="s">
        <v>139</v>
      </c>
      <c r="U83" s="146"/>
      <c r="V83" s="146"/>
      <c r="W83" s="146"/>
      <c r="X83" s="146"/>
      <c r="Y83" s="146"/>
      <c r="Z83" s="146"/>
      <c r="AA83" s="146"/>
      <c r="AB83" s="146"/>
      <c r="AC83" s="146"/>
      <c r="AD83" s="146"/>
      <c r="AE83" s="146"/>
    </row>
    <row r="84" spans="1:65" s="2" customFormat="1" ht="22.9" customHeight="1">
      <c r="A84" s="34"/>
      <c r="B84" s="35"/>
      <c r="C84" s="75" t="s">
        <v>140</v>
      </c>
      <c r="D84" s="36"/>
      <c r="E84" s="36"/>
      <c r="F84" s="36"/>
      <c r="G84" s="36"/>
      <c r="H84" s="36"/>
      <c r="I84" s="36"/>
      <c r="J84" s="152">
        <f>BK84</f>
        <v>0</v>
      </c>
      <c r="K84" s="36"/>
      <c r="L84" s="39"/>
      <c r="M84" s="71"/>
      <c r="N84" s="153"/>
      <c r="O84" s="72"/>
      <c r="P84" s="154">
        <f>P85+P88+P96+P99</f>
        <v>0</v>
      </c>
      <c r="Q84" s="72"/>
      <c r="R84" s="154">
        <f>R85+R88+R96+R99</f>
        <v>0</v>
      </c>
      <c r="S84" s="72"/>
      <c r="T84" s="155">
        <f>T85+T88+T96+T99</f>
        <v>0</v>
      </c>
      <c r="U84" s="34"/>
      <c r="V84" s="34"/>
      <c r="W84" s="34"/>
      <c r="X84" s="34"/>
      <c r="Y84" s="34"/>
      <c r="Z84" s="34"/>
      <c r="AA84" s="34"/>
      <c r="AB84" s="34"/>
      <c r="AC84" s="34"/>
      <c r="AD84" s="34"/>
      <c r="AE84" s="34"/>
      <c r="AT84" s="17" t="s">
        <v>74</v>
      </c>
      <c r="AU84" s="17" t="s">
        <v>109</v>
      </c>
      <c r="BK84" s="156">
        <f>BK85+BK88+BK96+BK99</f>
        <v>0</v>
      </c>
    </row>
    <row r="85" spans="1:65" s="12" customFormat="1" ht="25.9" customHeight="1">
      <c r="B85" s="157"/>
      <c r="C85" s="158"/>
      <c r="D85" s="159" t="s">
        <v>74</v>
      </c>
      <c r="E85" s="160" t="s">
        <v>935</v>
      </c>
      <c r="F85" s="160" t="s">
        <v>1152</v>
      </c>
      <c r="G85" s="158"/>
      <c r="H85" s="158"/>
      <c r="I85" s="161"/>
      <c r="J85" s="162">
        <f>BK85</f>
        <v>0</v>
      </c>
      <c r="K85" s="158"/>
      <c r="L85" s="163"/>
      <c r="M85" s="164"/>
      <c r="N85" s="165"/>
      <c r="O85" s="165"/>
      <c r="P85" s="166">
        <f>SUM(P86:P87)</f>
        <v>0</v>
      </c>
      <c r="Q85" s="165"/>
      <c r="R85" s="166">
        <f>SUM(R86:R87)</f>
        <v>0</v>
      </c>
      <c r="S85" s="165"/>
      <c r="T85" s="167">
        <f>SUM(T86:T87)</f>
        <v>0</v>
      </c>
      <c r="AR85" s="168" t="s">
        <v>83</v>
      </c>
      <c r="AT85" s="169" t="s">
        <v>74</v>
      </c>
      <c r="AU85" s="169" t="s">
        <v>75</v>
      </c>
      <c r="AY85" s="168" t="s">
        <v>143</v>
      </c>
      <c r="BK85" s="170">
        <f>SUM(BK86:BK87)</f>
        <v>0</v>
      </c>
    </row>
    <row r="86" spans="1:65" s="2" customFormat="1" ht="16.5" customHeight="1">
      <c r="A86" s="34"/>
      <c r="B86" s="35"/>
      <c r="C86" s="173" t="s">
        <v>83</v>
      </c>
      <c r="D86" s="173" t="s">
        <v>146</v>
      </c>
      <c r="E86" s="174" t="s">
        <v>1153</v>
      </c>
      <c r="F86" s="175" t="s">
        <v>1154</v>
      </c>
      <c r="G86" s="176" t="s">
        <v>374</v>
      </c>
      <c r="H86" s="177">
        <v>115</v>
      </c>
      <c r="I86" s="178"/>
      <c r="J86" s="177">
        <f>ROUND((ROUND(I86,2))*(ROUND(H86,2)),2)</f>
        <v>0</v>
      </c>
      <c r="K86" s="175" t="s">
        <v>790</v>
      </c>
      <c r="L86" s="39"/>
      <c r="M86" s="179" t="s">
        <v>18</v>
      </c>
      <c r="N86" s="180" t="s">
        <v>46</v>
      </c>
      <c r="O86" s="64"/>
      <c r="P86" s="181">
        <f>O86*H86</f>
        <v>0</v>
      </c>
      <c r="Q86" s="181">
        <v>0</v>
      </c>
      <c r="R86" s="181">
        <f>Q86*H86</f>
        <v>0</v>
      </c>
      <c r="S86" s="181">
        <v>0</v>
      </c>
      <c r="T86" s="182">
        <f>S86*H86</f>
        <v>0</v>
      </c>
      <c r="U86" s="34"/>
      <c r="V86" s="34"/>
      <c r="W86" s="34"/>
      <c r="X86" s="34"/>
      <c r="Y86" s="34"/>
      <c r="Z86" s="34"/>
      <c r="AA86" s="34"/>
      <c r="AB86" s="34"/>
      <c r="AC86" s="34"/>
      <c r="AD86" s="34"/>
      <c r="AE86" s="34"/>
      <c r="AR86" s="183" t="s">
        <v>151</v>
      </c>
      <c r="AT86" s="183" t="s">
        <v>146</v>
      </c>
      <c r="AU86" s="183" t="s">
        <v>83</v>
      </c>
      <c r="AY86" s="17" t="s">
        <v>143</v>
      </c>
      <c r="BE86" s="184">
        <f>IF(N86="základní",J86,0)</f>
        <v>0</v>
      </c>
      <c r="BF86" s="184">
        <f>IF(N86="snížená",J86,0)</f>
        <v>0</v>
      </c>
      <c r="BG86" s="184">
        <f>IF(N86="zákl. přenesená",J86,0)</f>
        <v>0</v>
      </c>
      <c r="BH86" s="184">
        <f>IF(N86="sníž. přenesená",J86,0)</f>
        <v>0</v>
      </c>
      <c r="BI86" s="184">
        <f>IF(N86="nulová",J86,0)</f>
        <v>0</v>
      </c>
      <c r="BJ86" s="17" t="s">
        <v>83</v>
      </c>
      <c r="BK86" s="184">
        <f>ROUND((ROUND(I86,2))*(ROUND(H86,2)),2)</f>
        <v>0</v>
      </c>
      <c r="BL86" s="17" t="s">
        <v>151</v>
      </c>
      <c r="BM86" s="183" t="s">
        <v>85</v>
      </c>
    </row>
    <row r="87" spans="1:65" s="2" customFormat="1" ht="21.75" customHeight="1">
      <c r="A87" s="34"/>
      <c r="B87" s="35"/>
      <c r="C87" s="173" t="s">
        <v>85</v>
      </c>
      <c r="D87" s="173" t="s">
        <v>146</v>
      </c>
      <c r="E87" s="174" t="s">
        <v>1155</v>
      </c>
      <c r="F87" s="175" t="s">
        <v>1156</v>
      </c>
      <c r="G87" s="176" t="s">
        <v>911</v>
      </c>
      <c r="H87" s="177">
        <v>18</v>
      </c>
      <c r="I87" s="178"/>
      <c r="J87" s="177">
        <f>ROUND((ROUND(I87,2))*(ROUND(H87,2)),2)</f>
        <v>0</v>
      </c>
      <c r="K87" s="175" t="s">
        <v>790</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151</v>
      </c>
      <c r="AT87" s="183" t="s">
        <v>146</v>
      </c>
      <c r="AU87" s="183" t="s">
        <v>83</v>
      </c>
      <c r="AY87" s="17" t="s">
        <v>143</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151</v>
      </c>
      <c r="BM87" s="183" t="s">
        <v>151</v>
      </c>
    </row>
    <row r="88" spans="1:65" s="12" customFormat="1" ht="25.9" customHeight="1">
      <c r="B88" s="157"/>
      <c r="C88" s="158"/>
      <c r="D88" s="159" t="s">
        <v>74</v>
      </c>
      <c r="E88" s="160" t="s">
        <v>955</v>
      </c>
      <c r="F88" s="160" t="s">
        <v>1157</v>
      </c>
      <c r="G88" s="158"/>
      <c r="H88" s="158"/>
      <c r="I88" s="161"/>
      <c r="J88" s="162">
        <f>BK88</f>
        <v>0</v>
      </c>
      <c r="K88" s="158"/>
      <c r="L88" s="163"/>
      <c r="M88" s="164"/>
      <c r="N88" s="165"/>
      <c r="O88" s="165"/>
      <c r="P88" s="166">
        <f>SUM(P89:P95)</f>
        <v>0</v>
      </c>
      <c r="Q88" s="165"/>
      <c r="R88" s="166">
        <f>SUM(R89:R95)</f>
        <v>0</v>
      </c>
      <c r="S88" s="165"/>
      <c r="T88" s="167">
        <f>SUM(T89:T95)</f>
        <v>0</v>
      </c>
      <c r="AR88" s="168" t="s">
        <v>83</v>
      </c>
      <c r="AT88" s="169" t="s">
        <v>74</v>
      </c>
      <c r="AU88" s="169" t="s">
        <v>75</v>
      </c>
      <c r="AY88" s="168" t="s">
        <v>143</v>
      </c>
      <c r="BK88" s="170">
        <f>SUM(BK89:BK95)</f>
        <v>0</v>
      </c>
    </row>
    <row r="89" spans="1:65" s="2" customFormat="1" ht="21.75" customHeight="1">
      <c r="A89" s="34"/>
      <c r="B89" s="35"/>
      <c r="C89" s="173" t="s">
        <v>144</v>
      </c>
      <c r="D89" s="173" t="s">
        <v>146</v>
      </c>
      <c r="E89" s="174" t="s">
        <v>1158</v>
      </c>
      <c r="F89" s="175" t="s">
        <v>1159</v>
      </c>
      <c r="G89" s="176" t="s">
        <v>760</v>
      </c>
      <c r="H89" s="177">
        <v>1</v>
      </c>
      <c r="I89" s="178"/>
      <c r="J89" s="177">
        <f t="shared" ref="J89:J95" si="0">ROUND((ROUND(I89,2))*(ROUND(H89,2)),2)</f>
        <v>0</v>
      </c>
      <c r="K89" s="175" t="s">
        <v>790</v>
      </c>
      <c r="L89" s="39"/>
      <c r="M89" s="179" t="s">
        <v>18</v>
      </c>
      <c r="N89" s="180" t="s">
        <v>46</v>
      </c>
      <c r="O89" s="64"/>
      <c r="P89" s="181">
        <f t="shared" ref="P89:P95" si="1">O89*H89</f>
        <v>0</v>
      </c>
      <c r="Q89" s="181">
        <v>0</v>
      </c>
      <c r="R89" s="181">
        <f t="shared" ref="R89:R95" si="2">Q89*H89</f>
        <v>0</v>
      </c>
      <c r="S89" s="181">
        <v>0</v>
      </c>
      <c r="T89" s="182">
        <f t="shared" ref="T89:T95" si="3">S89*H89</f>
        <v>0</v>
      </c>
      <c r="U89" s="34"/>
      <c r="V89" s="34"/>
      <c r="W89" s="34"/>
      <c r="X89" s="34"/>
      <c r="Y89" s="34"/>
      <c r="Z89" s="34"/>
      <c r="AA89" s="34"/>
      <c r="AB89" s="34"/>
      <c r="AC89" s="34"/>
      <c r="AD89" s="34"/>
      <c r="AE89" s="34"/>
      <c r="AR89" s="183" t="s">
        <v>151</v>
      </c>
      <c r="AT89" s="183" t="s">
        <v>146</v>
      </c>
      <c r="AU89" s="183" t="s">
        <v>83</v>
      </c>
      <c r="AY89" s="17" t="s">
        <v>143</v>
      </c>
      <c r="BE89" s="184">
        <f t="shared" ref="BE89:BE95" si="4">IF(N89="základní",J89,0)</f>
        <v>0</v>
      </c>
      <c r="BF89" s="184">
        <f t="shared" ref="BF89:BF95" si="5">IF(N89="snížená",J89,0)</f>
        <v>0</v>
      </c>
      <c r="BG89" s="184">
        <f t="shared" ref="BG89:BG95" si="6">IF(N89="zákl. přenesená",J89,0)</f>
        <v>0</v>
      </c>
      <c r="BH89" s="184">
        <f t="shared" ref="BH89:BH95" si="7">IF(N89="sníž. přenesená",J89,0)</f>
        <v>0</v>
      </c>
      <c r="BI89" s="184">
        <f t="shared" ref="BI89:BI95" si="8">IF(N89="nulová",J89,0)</f>
        <v>0</v>
      </c>
      <c r="BJ89" s="17" t="s">
        <v>83</v>
      </c>
      <c r="BK89" s="184">
        <f t="shared" ref="BK89:BK95" si="9">ROUND((ROUND(I89,2))*(ROUND(H89,2)),2)</f>
        <v>0</v>
      </c>
      <c r="BL89" s="17" t="s">
        <v>151</v>
      </c>
      <c r="BM89" s="183" t="s">
        <v>191</v>
      </c>
    </row>
    <row r="90" spans="1:65" s="2" customFormat="1" ht="16.5" customHeight="1">
      <c r="A90" s="34"/>
      <c r="B90" s="35"/>
      <c r="C90" s="173" t="s">
        <v>151</v>
      </c>
      <c r="D90" s="173" t="s">
        <v>146</v>
      </c>
      <c r="E90" s="174" t="s">
        <v>1160</v>
      </c>
      <c r="F90" s="175" t="s">
        <v>1161</v>
      </c>
      <c r="G90" s="176" t="s">
        <v>760</v>
      </c>
      <c r="H90" s="177">
        <v>1</v>
      </c>
      <c r="I90" s="178"/>
      <c r="J90" s="177">
        <f t="shared" si="0"/>
        <v>0</v>
      </c>
      <c r="K90" s="175" t="s">
        <v>790</v>
      </c>
      <c r="L90" s="39"/>
      <c r="M90" s="179" t="s">
        <v>18</v>
      </c>
      <c r="N90" s="180" t="s">
        <v>46</v>
      </c>
      <c r="O90" s="64"/>
      <c r="P90" s="181">
        <f t="shared" si="1"/>
        <v>0</v>
      </c>
      <c r="Q90" s="181">
        <v>0</v>
      </c>
      <c r="R90" s="181">
        <f t="shared" si="2"/>
        <v>0</v>
      </c>
      <c r="S90" s="181">
        <v>0</v>
      </c>
      <c r="T90" s="182">
        <f t="shared" si="3"/>
        <v>0</v>
      </c>
      <c r="U90" s="34"/>
      <c r="V90" s="34"/>
      <c r="W90" s="34"/>
      <c r="X90" s="34"/>
      <c r="Y90" s="34"/>
      <c r="Z90" s="34"/>
      <c r="AA90" s="34"/>
      <c r="AB90" s="34"/>
      <c r="AC90" s="34"/>
      <c r="AD90" s="34"/>
      <c r="AE90" s="34"/>
      <c r="AR90" s="183" t="s">
        <v>151</v>
      </c>
      <c r="AT90" s="183" t="s">
        <v>146</v>
      </c>
      <c r="AU90" s="183" t="s">
        <v>83</v>
      </c>
      <c r="AY90" s="17" t="s">
        <v>143</v>
      </c>
      <c r="BE90" s="184">
        <f t="shared" si="4"/>
        <v>0</v>
      </c>
      <c r="BF90" s="184">
        <f t="shared" si="5"/>
        <v>0</v>
      </c>
      <c r="BG90" s="184">
        <f t="shared" si="6"/>
        <v>0</v>
      </c>
      <c r="BH90" s="184">
        <f t="shared" si="7"/>
        <v>0</v>
      </c>
      <c r="BI90" s="184">
        <f t="shared" si="8"/>
        <v>0</v>
      </c>
      <c r="BJ90" s="17" t="s">
        <v>83</v>
      </c>
      <c r="BK90" s="184">
        <f t="shared" si="9"/>
        <v>0</v>
      </c>
      <c r="BL90" s="17" t="s">
        <v>151</v>
      </c>
      <c r="BM90" s="183" t="s">
        <v>158</v>
      </c>
    </row>
    <row r="91" spans="1:65" s="2" customFormat="1" ht="16.5" customHeight="1">
      <c r="A91" s="34"/>
      <c r="B91" s="35"/>
      <c r="C91" s="173" t="s">
        <v>183</v>
      </c>
      <c r="D91" s="173" t="s">
        <v>146</v>
      </c>
      <c r="E91" s="174" t="s">
        <v>1162</v>
      </c>
      <c r="F91" s="175" t="s">
        <v>1163</v>
      </c>
      <c r="G91" s="176" t="s">
        <v>760</v>
      </c>
      <c r="H91" s="177">
        <v>1</v>
      </c>
      <c r="I91" s="178"/>
      <c r="J91" s="177">
        <f t="shared" si="0"/>
        <v>0</v>
      </c>
      <c r="K91" s="175" t="s">
        <v>790</v>
      </c>
      <c r="L91" s="39"/>
      <c r="M91" s="179" t="s">
        <v>18</v>
      </c>
      <c r="N91" s="180" t="s">
        <v>46</v>
      </c>
      <c r="O91" s="64"/>
      <c r="P91" s="181">
        <f t="shared" si="1"/>
        <v>0</v>
      </c>
      <c r="Q91" s="181">
        <v>0</v>
      </c>
      <c r="R91" s="181">
        <f t="shared" si="2"/>
        <v>0</v>
      </c>
      <c r="S91" s="181">
        <v>0</v>
      </c>
      <c r="T91" s="182">
        <f t="shared" si="3"/>
        <v>0</v>
      </c>
      <c r="U91" s="34"/>
      <c r="V91" s="34"/>
      <c r="W91" s="34"/>
      <c r="X91" s="34"/>
      <c r="Y91" s="34"/>
      <c r="Z91" s="34"/>
      <c r="AA91" s="34"/>
      <c r="AB91" s="34"/>
      <c r="AC91" s="34"/>
      <c r="AD91" s="34"/>
      <c r="AE91" s="34"/>
      <c r="AR91" s="183" t="s">
        <v>151</v>
      </c>
      <c r="AT91" s="183" t="s">
        <v>146</v>
      </c>
      <c r="AU91" s="183" t="s">
        <v>83</v>
      </c>
      <c r="AY91" s="17" t="s">
        <v>143</v>
      </c>
      <c r="BE91" s="184">
        <f t="shared" si="4"/>
        <v>0</v>
      </c>
      <c r="BF91" s="184">
        <f t="shared" si="5"/>
        <v>0</v>
      </c>
      <c r="BG91" s="184">
        <f t="shared" si="6"/>
        <v>0</v>
      </c>
      <c r="BH91" s="184">
        <f t="shared" si="7"/>
        <v>0</v>
      </c>
      <c r="BI91" s="184">
        <f t="shared" si="8"/>
        <v>0</v>
      </c>
      <c r="BJ91" s="17" t="s">
        <v>83</v>
      </c>
      <c r="BK91" s="184">
        <f t="shared" si="9"/>
        <v>0</v>
      </c>
      <c r="BL91" s="17" t="s">
        <v>151</v>
      </c>
      <c r="BM91" s="183" t="s">
        <v>1164</v>
      </c>
    </row>
    <row r="92" spans="1:65" s="2" customFormat="1" ht="24.2" customHeight="1">
      <c r="A92" s="34"/>
      <c r="B92" s="35"/>
      <c r="C92" s="173" t="s">
        <v>191</v>
      </c>
      <c r="D92" s="173" t="s">
        <v>146</v>
      </c>
      <c r="E92" s="174" t="s">
        <v>1165</v>
      </c>
      <c r="F92" s="175" t="s">
        <v>1166</v>
      </c>
      <c r="G92" s="176" t="s">
        <v>760</v>
      </c>
      <c r="H92" s="177">
        <v>1</v>
      </c>
      <c r="I92" s="178"/>
      <c r="J92" s="177">
        <f t="shared" si="0"/>
        <v>0</v>
      </c>
      <c r="K92" s="175" t="s">
        <v>790</v>
      </c>
      <c r="L92" s="39"/>
      <c r="M92" s="179" t="s">
        <v>18</v>
      </c>
      <c r="N92" s="180" t="s">
        <v>46</v>
      </c>
      <c r="O92" s="64"/>
      <c r="P92" s="181">
        <f t="shared" si="1"/>
        <v>0</v>
      </c>
      <c r="Q92" s="181">
        <v>0</v>
      </c>
      <c r="R92" s="181">
        <f t="shared" si="2"/>
        <v>0</v>
      </c>
      <c r="S92" s="181">
        <v>0</v>
      </c>
      <c r="T92" s="182">
        <f t="shared" si="3"/>
        <v>0</v>
      </c>
      <c r="U92" s="34"/>
      <c r="V92" s="34"/>
      <c r="W92" s="34"/>
      <c r="X92" s="34"/>
      <c r="Y92" s="34"/>
      <c r="Z92" s="34"/>
      <c r="AA92" s="34"/>
      <c r="AB92" s="34"/>
      <c r="AC92" s="34"/>
      <c r="AD92" s="34"/>
      <c r="AE92" s="34"/>
      <c r="AR92" s="183" t="s">
        <v>151</v>
      </c>
      <c r="AT92" s="183" t="s">
        <v>146</v>
      </c>
      <c r="AU92" s="183" t="s">
        <v>83</v>
      </c>
      <c r="AY92" s="17" t="s">
        <v>143</v>
      </c>
      <c r="BE92" s="184">
        <f t="shared" si="4"/>
        <v>0</v>
      </c>
      <c r="BF92" s="184">
        <f t="shared" si="5"/>
        <v>0</v>
      </c>
      <c r="BG92" s="184">
        <f t="shared" si="6"/>
        <v>0</v>
      </c>
      <c r="BH92" s="184">
        <f t="shared" si="7"/>
        <v>0</v>
      </c>
      <c r="BI92" s="184">
        <f t="shared" si="8"/>
        <v>0</v>
      </c>
      <c r="BJ92" s="17" t="s">
        <v>83</v>
      </c>
      <c r="BK92" s="184">
        <f t="shared" si="9"/>
        <v>0</v>
      </c>
      <c r="BL92" s="17" t="s">
        <v>151</v>
      </c>
      <c r="BM92" s="183" t="s">
        <v>1167</v>
      </c>
    </row>
    <row r="93" spans="1:65" s="2" customFormat="1" ht="16.5" customHeight="1">
      <c r="A93" s="34"/>
      <c r="B93" s="35"/>
      <c r="C93" s="173" t="s">
        <v>203</v>
      </c>
      <c r="D93" s="173" t="s">
        <v>146</v>
      </c>
      <c r="E93" s="174" t="s">
        <v>1168</v>
      </c>
      <c r="F93" s="175" t="s">
        <v>1169</v>
      </c>
      <c r="G93" s="176" t="s">
        <v>760</v>
      </c>
      <c r="H93" s="177">
        <v>1</v>
      </c>
      <c r="I93" s="178"/>
      <c r="J93" s="177">
        <f t="shared" si="0"/>
        <v>0</v>
      </c>
      <c r="K93" s="175" t="s">
        <v>790</v>
      </c>
      <c r="L93" s="39"/>
      <c r="M93" s="179" t="s">
        <v>18</v>
      </c>
      <c r="N93" s="180" t="s">
        <v>46</v>
      </c>
      <c r="O93" s="64"/>
      <c r="P93" s="181">
        <f t="shared" si="1"/>
        <v>0</v>
      </c>
      <c r="Q93" s="181">
        <v>0</v>
      </c>
      <c r="R93" s="181">
        <f t="shared" si="2"/>
        <v>0</v>
      </c>
      <c r="S93" s="181">
        <v>0</v>
      </c>
      <c r="T93" s="182">
        <f t="shared" si="3"/>
        <v>0</v>
      </c>
      <c r="U93" s="34"/>
      <c r="V93" s="34"/>
      <c r="W93" s="34"/>
      <c r="X93" s="34"/>
      <c r="Y93" s="34"/>
      <c r="Z93" s="34"/>
      <c r="AA93" s="34"/>
      <c r="AB93" s="34"/>
      <c r="AC93" s="34"/>
      <c r="AD93" s="34"/>
      <c r="AE93" s="34"/>
      <c r="AR93" s="183" t="s">
        <v>151</v>
      </c>
      <c r="AT93" s="183" t="s">
        <v>146</v>
      </c>
      <c r="AU93" s="183" t="s">
        <v>83</v>
      </c>
      <c r="AY93" s="17" t="s">
        <v>143</v>
      </c>
      <c r="BE93" s="184">
        <f t="shared" si="4"/>
        <v>0</v>
      </c>
      <c r="BF93" s="184">
        <f t="shared" si="5"/>
        <v>0</v>
      </c>
      <c r="BG93" s="184">
        <f t="shared" si="6"/>
        <v>0</v>
      </c>
      <c r="BH93" s="184">
        <f t="shared" si="7"/>
        <v>0</v>
      </c>
      <c r="BI93" s="184">
        <f t="shared" si="8"/>
        <v>0</v>
      </c>
      <c r="BJ93" s="17" t="s">
        <v>83</v>
      </c>
      <c r="BK93" s="184">
        <f t="shared" si="9"/>
        <v>0</v>
      </c>
      <c r="BL93" s="17" t="s">
        <v>151</v>
      </c>
      <c r="BM93" s="183" t="s">
        <v>255</v>
      </c>
    </row>
    <row r="94" spans="1:65" s="2" customFormat="1" ht="16.5" customHeight="1">
      <c r="A94" s="34"/>
      <c r="B94" s="35"/>
      <c r="C94" s="173" t="s">
        <v>158</v>
      </c>
      <c r="D94" s="173" t="s">
        <v>146</v>
      </c>
      <c r="E94" s="174" t="s">
        <v>1170</v>
      </c>
      <c r="F94" s="175" t="s">
        <v>1171</v>
      </c>
      <c r="G94" s="176" t="s">
        <v>760</v>
      </c>
      <c r="H94" s="177">
        <v>1</v>
      </c>
      <c r="I94" s="178"/>
      <c r="J94" s="177">
        <f t="shared" si="0"/>
        <v>0</v>
      </c>
      <c r="K94" s="175" t="s">
        <v>790</v>
      </c>
      <c r="L94" s="39"/>
      <c r="M94" s="179" t="s">
        <v>18</v>
      </c>
      <c r="N94" s="180" t="s">
        <v>46</v>
      </c>
      <c r="O94" s="64"/>
      <c r="P94" s="181">
        <f t="shared" si="1"/>
        <v>0</v>
      </c>
      <c r="Q94" s="181">
        <v>0</v>
      </c>
      <c r="R94" s="181">
        <f t="shared" si="2"/>
        <v>0</v>
      </c>
      <c r="S94" s="181">
        <v>0</v>
      </c>
      <c r="T94" s="182">
        <f t="shared" si="3"/>
        <v>0</v>
      </c>
      <c r="U94" s="34"/>
      <c r="V94" s="34"/>
      <c r="W94" s="34"/>
      <c r="X94" s="34"/>
      <c r="Y94" s="34"/>
      <c r="Z94" s="34"/>
      <c r="AA94" s="34"/>
      <c r="AB94" s="34"/>
      <c r="AC94" s="34"/>
      <c r="AD94" s="34"/>
      <c r="AE94" s="34"/>
      <c r="AR94" s="183" t="s">
        <v>151</v>
      </c>
      <c r="AT94" s="183" t="s">
        <v>146</v>
      </c>
      <c r="AU94" s="183" t="s">
        <v>83</v>
      </c>
      <c r="AY94" s="17" t="s">
        <v>143</v>
      </c>
      <c r="BE94" s="184">
        <f t="shared" si="4"/>
        <v>0</v>
      </c>
      <c r="BF94" s="184">
        <f t="shared" si="5"/>
        <v>0</v>
      </c>
      <c r="BG94" s="184">
        <f t="shared" si="6"/>
        <v>0</v>
      </c>
      <c r="BH94" s="184">
        <f t="shared" si="7"/>
        <v>0</v>
      </c>
      <c r="BI94" s="184">
        <f t="shared" si="8"/>
        <v>0</v>
      </c>
      <c r="BJ94" s="17" t="s">
        <v>83</v>
      </c>
      <c r="BK94" s="184">
        <f t="shared" si="9"/>
        <v>0</v>
      </c>
      <c r="BL94" s="17" t="s">
        <v>151</v>
      </c>
      <c r="BM94" s="183" t="s">
        <v>273</v>
      </c>
    </row>
    <row r="95" spans="1:65" s="2" customFormat="1" ht="16.5" customHeight="1">
      <c r="A95" s="34"/>
      <c r="B95" s="35"/>
      <c r="C95" s="173" t="s">
        <v>231</v>
      </c>
      <c r="D95" s="173" t="s">
        <v>146</v>
      </c>
      <c r="E95" s="174" t="s">
        <v>1143</v>
      </c>
      <c r="F95" s="175" t="s">
        <v>453</v>
      </c>
      <c r="G95" s="176" t="s">
        <v>760</v>
      </c>
      <c r="H95" s="177">
        <v>1</v>
      </c>
      <c r="I95" s="178"/>
      <c r="J95" s="177">
        <f t="shared" si="0"/>
        <v>0</v>
      </c>
      <c r="K95" s="175" t="s">
        <v>790</v>
      </c>
      <c r="L95" s="39"/>
      <c r="M95" s="179" t="s">
        <v>18</v>
      </c>
      <c r="N95" s="180" t="s">
        <v>46</v>
      </c>
      <c r="O95" s="64"/>
      <c r="P95" s="181">
        <f t="shared" si="1"/>
        <v>0</v>
      </c>
      <c r="Q95" s="181">
        <v>0</v>
      </c>
      <c r="R95" s="181">
        <f t="shared" si="2"/>
        <v>0</v>
      </c>
      <c r="S95" s="181">
        <v>0</v>
      </c>
      <c r="T95" s="182">
        <f t="shared" si="3"/>
        <v>0</v>
      </c>
      <c r="U95" s="34"/>
      <c r="V95" s="34"/>
      <c r="W95" s="34"/>
      <c r="X95" s="34"/>
      <c r="Y95" s="34"/>
      <c r="Z95" s="34"/>
      <c r="AA95" s="34"/>
      <c r="AB95" s="34"/>
      <c r="AC95" s="34"/>
      <c r="AD95" s="34"/>
      <c r="AE95" s="34"/>
      <c r="AR95" s="183" t="s">
        <v>151</v>
      </c>
      <c r="AT95" s="183" t="s">
        <v>146</v>
      </c>
      <c r="AU95" s="183" t="s">
        <v>83</v>
      </c>
      <c r="AY95" s="17" t="s">
        <v>143</v>
      </c>
      <c r="BE95" s="184">
        <f t="shared" si="4"/>
        <v>0</v>
      </c>
      <c r="BF95" s="184">
        <f t="shared" si="5"/>
        <v>0</v>
      </c>
      <c r="BG95" s="184">
        <f t="shared" si="6"/>
        <v>0</v>
      </c>
      <c r="BH95" s="184">
        <f t="shared" si="7"/>
        <v>0</v>
      </c>
      <c r="BI95" s="184">
        <f t="shared" si="8"/>
        <v>0</v>
      </c>
      <c r="BJ95" s="17" t="s">
        <v>83</v>
      </c>
      <c r="BK95" s="184">
        <f t="shared" si="9"/>
        <v>0</v>
      </c>
      <c r="BL95" s="17" t="s">
        <v>151</v>
      </c>
      <c r="BM95" s="183" t="s">
        <v>1172</v>
      </c>
    </row>
    <row r="96" spans="1:65" s="12" customFormat="1" ht="25.9" customHeight="1">
      <c r="B96" s="157"/>
      <c r="C96" s="158"/>
      <c r="D96" s="159" t="s">
        <v>74</v>
      </c>
      <c r="E96" s="160" t="s">
        <v>881</v>
      </c>
      <c r="F96" s="160" t="s">
        <v>882</v>
      </c>
      <c r="G96" s="158"/>
      <c r="H96" s="158"/>
      <c r="I96" s="161"/>
      <c r="J96" s="162">
        <f>BK96</f>
        <v>0</v>
      </c>
      <c r="K96" s="158"/>
      <c r="L96" s="163"/>
      <c r="M96" s="164"/>
      <c r="N96" s="165"/>
      <c r="O96" s="165"/>
      <c r="P96" s="166">
        <f>SUM(P97:P98)</f>
        <v>0</v>
      </c>
      <c r="Q96" s="165"/>
      <c r="R96" s="166">
        <f>SUM(R97:R98)</f>
        <v>0</v>
      </c>
      <c r="S96" s="165"/>
      <c r="T96" s="167">
        <f>SUM(T97:T98)</f>
        <v>0</v>
      </c>
      <c r="AR96" s="168" t="s">
        <v>151</v>
      </c>
      <c r="AT96" s="169" t="s">
        <v>74</v>
      </c>
      <c r="AU96" s="169" t="s">
        <v>75</v>
      </c>
      <c r="AY96" s="168" t="s">
        <v>143</v>
      </c>
      <c r="BK96" s="170">
        <f>SUM(BK97:BK98)</f>
        <v>0</v>
      </c>
    </row>
    <row r="97" spans="1:65" s="2" customFormat="1" ht="37.9" customHeight="1">
      <c r="A97" s="34"/>
      <c r="B97" s="35"/>
      <c r="C97" s="173" t="s">
        <v>237</v>
      </c>
      <c r="D97" s="173" t="s">
        <v>146</v>
      </c>
      <c r="E97" s="174" t="s">
        <v>883</v>
      </c>
      <c r="F97" s="175" t="s">
        <v>884</v>
      </c>
      <c r="G97" s="176" t="s">
        <v>885</v>
      </c>
      <c r="H97" s="177">
        <v>19</v>
      </c>
      <c r="I97" s="178"/>
      <c r="J97" s="177">
        <f>ROUND((ROUND(I97,2))*(ROUND(H97,2)),2)</f>
        <v>0</v>
      </c>
      <c r="K97" s="175" t="s">
        <v>150</v>
      </c>
      <c r="L97" s="39"/>
      <c r="M97" s="179" t="s">
        <v>18</v>
      </c>
      <c r="N97" s="180" t="s">
        <v>46</v>
      </c>
      <c r="O97" s="64"/>
      <c r="P97" s="181">
        <f>O97*H97</f>
        <v>0</v>
      </c>
      <c r="Q97" s="181">
        <v>0</v>
      </c>
      <c r="R97" s="181">
        <f>Q97*H97</f>
        <v>0</v>
      </c>
      <c r="S97" s="181">
        <v>0</v>
      </c>
      <c r="T97" s="182">
        <f>S97*H97</f>
        <v>0</v>
      </c>
      <c r="U97" s="34"/>
      <c r="V97" s="34"/>
      <c r="W97" s="34"/>
      <c r="X97" s="34"/>
      <c r="Y97" s="34"/>
      <c r="Z97" s="34"/>
      <c r="AA97" s="34"/>
      <c r="AB97" s="34"/>
      <c r="AC97" s="34"/>
      <c r="AD97" s="34"/>
      <c r="AE97" s="34"/>
      <c r="AR97" s="183" t="s">
        <v>1081</v>
      </c>
      <c r="AT97" s="183" t="s">
        <v>146</v>
      </c>
      <c r="AU97" s="183" t="s">
        <v>83</v>
      </c>
      <c r="AY97" s="17" t="s">
        <v>143</v>
      </c>
      <c r="BE97" s="184">
        <f>IF(N97="základní",J97,0)</f>
        <v>0</v>
      </c>
      <c r="BF97" s="184">
        <f>IF(N97="snížená",J97,0)</f>
        <v>0</v>
      </c>
      <c r="BG97" s="184">
        <f>IF(N97="zákl. přenesená",J97,0)</f>
        <v>0</v>
      </c>
      <c r="BH97" s="184">
        <f>IF(N97="sníž. přenesená",J97,0)</f>
        <v>0</v>
      </c>
      <c r="BI97" s="184">
        <f>IF(N97="nulová",J97,0)</f>
        <v>0</v>
      </c>
      <c r="BJ97" s="17" t="s">
        <v>83</v>
      </c>
      <c r="BK97" s="184">
        <f>ROUND((ROUND(I97,2))*(ROUND(H97,2)),2)</f>
        <v>0</v>
      </c>
      <c r="BL97" s="17" t="s">
        <v>1081</v>
      </c>
      <c r="BM97" s="183" t="s">
        <v>1173</v>
      </c>
    </row>
    <row r="98" spans="1:65" s="2" customFormat="1">
      <c r="A98" s="34"/>
      <c r="B98" s="35"/>
      <c r="C98" s="36"/>
      <c r="D98" s="185" t="s">
        <v>153</v>
      </c>
      <c r="E98" s="36"/>
      <c r="F98" s="186" t="s">
        <v>888</v>
      </c>
      <c r="G98" s="36"/>
      <c r="H98" s="36"/>
      <c r="I98" s="187"/>
      <c r="J98" s="36"/>
      <c r="K98" s="36"/>
      <c r="L98" s="39"/>
      <c r="M98" s="188"/>
      <c r="N98" s="189"/>
      <c r="O98" s="64"/>
      <c r="P98" s="64"/>
      <c r="Q98" s="64"/>
      <c r="R98" s="64"/>
      <c r="S98" s="64"/>
      <c r="T98" s="65"/>
      <c r="U98" s="34"/>
      <c r="V98" s="34"/>
      <c r="W98" s="34"/>
      <c r="X98" s="34"/>
      <c r="Y98" s="34"/>
      <c r="Z98" s="34"/>
      <c r="AA98" s="34"/>
      <c r="AB98" s="34"/>
      <c r="AC98" s="34"/>
      <c r="AD98" s="34"/>
      <c r="AE98" s="34"/>
      <c r="AT98" s="17" t="s">
        <v>153</v>
      </c>
      <c r="AU98" s="17" t="s">
        <v>83</v>
      </c>
    </row>
    <row r="99" spans="1:65" s="12" customFormat="1" ht="25.9" customHeight="1">
      <c r="B99" s="157"/>
      <c r="C99" s="158"/>
      <c r="D99" s="159" t="s">
        <v>74</v>
      </c>
      <c r="E99" s="160" t="s">
        <v>753</v>
      </c>
      <c r="F99" s="160" t="s">
        <v>754</v>
      </c>
      <c r="G99" s="158"/>
      <c r="H99" s="158"/>
      <c r="I99" s="161"/>
      <c r="J99" s="162">
        <f>BK99</f>
        <v>0</v>
      </c>
      <c r="K99" s="158"/>
      <c r="L99" s="163"/>
      <c r="M99" s="164"/>
      <c r="N99" s="165"/>
      <c r="O99" s="165"/>
      <c r="P99" s="166">
        <f>P100</f>
        <v>0</v>
      </c>
      <c r="Q99" s="165"/>
      <c r="R99" s="166">
        <f>R100</f>
        <v>0</v>
      </c>
      <c r="S99" s="165"/>
      <c r="T99" s="167">
        <f>T100</f>
        <v>0</v>
      </c>
      <c r="AR99" s="168" t="s">
        <v>183</v>
      </c>
      <c r="AT99" s="169" t="s">
        <v>74</v>
      </c>
      <c r="AU99" s="169" t="s">
        <v>75</v>
      </c>
      <c r="AY99" s="168" t="s">
        <v>143</v>
      </c>
      <c r="BK99" s="170">
        <f>BK100</f>
        <v>0</v>
      </c>
    </row>
    <row r="100" spans="1:65" s="12" customFormat="1" ht="22.9" customHeight="1">
      <c r="B100" s="157"/>
      <c r="C100" s="158"/>
      <c r="D100" s="159" t="s">
        <v>74</v>
      </c>
      <c r="E100" s="171" t="s">
        <v>785</v>
      </c>
      <c r="F100" s="171" t="s">
        <v>786</v>
      </c>
      <c r="G100" s="158"/>
      <c r="H100" s="158"/>
      <c r="I100" s="161"/>
      <c r="J100" s="172">
        <f>BK100</f>
        <v>0</v>
      </c>
      <c r="K100" s="158"/>
      <c r="L100" s="163"/>
      <c r="M100" s="164"/>
      <c r="N100" s="165"/>
      <c r="O100" s="165"/>
      <c r="P100" s="166">
        <f>SUM(P101:P103)</f>
        <v>0</v>
      </c>
      <c r="Q100" s="165"/>
      <c r="R100" s="166">
        <f>SUM(R101:R103)</f>
        <v>0</v>
      </c>
      <c r="S100" s="165"/>
      <c r="T100" s="167">
        <f>SUM(T101:T103)</f>
        <v>0</v>
      </c>
      <c r="AR100" s="168" t="s">
        <v>183</v>
      </c>
      <c r="AT100" s="169" t="s">
        <v>74</v>
      </c>
      <c r="AU100" s="169" t="s">
        <v>83</v>
      </c>
      <c r="AY100" s="168" t="s">
        <v>143</v>
      </c>
      <c r="BK100" s="170">
        <f>SUM(BK101:BK103)</f>
        <v>0</v>
      </c>
    </row>
    <row r="101" spans="1:65" s="2" customFormat="1" ht="16.5" customHeight="1">
      <c r="A101" s="34"/>
      <c r="B101" s="35"/>
      <c r="C101" s="173" t="s">
        <v>249</v>
      </c>
      <c r="D101" s="173" t="s">
        <v>146</v>
      </c>
      <c r="E101" s="174" t="s">
        <v>1174</v>
      </c>
      <c r="F101" s="175" t="s">
        <v>1175</v>
      </c>
      <c r="G101" s="176" t="s">
        <v>1176</v>
      </c>
      <c r="H101" s="177">
        <v>1</v>
      </c>
      <c r="I101" s="178"/>
      <c r="J101" s="177">
        <f>ROUND((ROUND(I101,2))*(ROUND(H101,2)),2)</f>
        <v>0</v>
      </c>
      <c r="K101" s="175" t="s">
        <v>150</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761</v>
      </c>
      <c r="AT101" s="183" t="s">
        <v>146</v>
      </c>
      <c r="AU101" s="183" t="s">
        <v>85</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761</v>
      </c>
      <c r="BM101" s="183" t="s">
        <v>1177</v>
      </c>
    </row>
    <row r="102" spans="1:65" s="2" customFormat="1">
      <c r="A102" s="34"/>
      <c r="B102" s="35"/>
      <c r="C102" s="36"/>
      <c r="D102" s="185" t="s">
        <v>153</v>
      </c>
      <c r="E102" s="36"/>
      <c r="F102" s="186" t="s">
        <v>1178</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153</v>
      </c>
      <c r="AU102" s="17" t="s">
        <v>85</v>
      </c>
    </row>
    <row r="103" spans="1:65" s="2" customFormat="1" ht="29.25">
      <c r="A103" s="34"/>
      <c r="B103" s="35"/>
      <c r="C103" s="36"/>
      <c r="D103" s="201" t="s">
        <v>560</v>
      </c>
      <c r="E103" s="36"/>
      <c r="F103" s="233" t="s">
        <v>1179</v>
      </c>
      <c r="G103" s="36"/>
      <c r="H103" s="36"/>
      <c r="I103" s="187"/>
      <c r="J103" s="36"/>
      <c r="K103" s="36"/>
      <c r="L103" s="39"/>
      <c r="M103" s="234"/>
      <c r="N103" s="235"/>
      <c r="O103" s="236"/>
      <c r="P103" s="236"/>
      <c r="Q103" s="236"/>
      <c r="R103" s="236"/>
      <c r="S103" s="236"/>
      <c r="T103" s="237"/>
      <c r="U103" s="34"/>
      <c r="V103" s="34"/>
      <c r="W103" s="34"/>
      <c r="X103" s="34"/>
      <c r="Y103" s="34"/>
      <c r="Z103" s="34"/>
      <c r="AA103" s="34"/>
      <c r="AB103" s="34"/>
      <c r="AC103" s="34"/>
      <c r="AD103" s="34"/>
      <c r="AE103" s="34"/>
      <c r="AT103" s="17" t="s">
        <v>560</v>
      </c>
      <c r="AU103" s="17" t="s">
        <v>85</v>
      </c>
    </row>
    <row r="104" spans="1:65" s="2" customFormat="1" ht="6.95" customHeight="1">
      <c r="A104" s="34"/>
      <c r="B104" s="47"/>
      <c r="C104" s="48"/>
      <c r="D104" s="48"/>
      <c r="E104" s="48"/>
      <c r="F104" s="48"/>
      <c r="G104" s="48"/>
      <c r="H104" s="48"/>
      <c r="I104" s="48"/>
      <c r="J104" s="48"/>
      <c r="K104" s="48"/>
      <c r="L104" s="39"/>
      <c r="M104" s="34"/>
      <c r="O104" s="34"/>
      <c r="P104" s="34"/>
      <c r="Q104" s="34"/>
      <c r="R104" s="34"/>
      <c r="S104" s="34"/>
      <c r="T104" s="34"/>
      <c r="U104" s="34"/>
      <c r="V104" s="34"/>
      <c r="W104" s="34"/>
      <c r="X104" s="34"/>
      <c r="Y104" s="34"/>
      <c r="Z104" s="34"/>
      <c r="AA104" s="34"/>
      <c r="AB104" s="34"/>
      <c r="AC104" s="34"/>
      <c r="AD104" s="34"/>
      <c r="AE104" s="34"/>
    </row>
  </sheetData>
  <sheetProtection algorithmName="SHA-512" hashValue="IaukEVXo0JDglHC7YfliUv79HHHdaY/b5JkCpqvtFXRlo/KY7+EPRrNxGDtV3/m2Ihi7ambi9W4iToxp/3S6sQ==" saltValue="mhzZDAh5uU20fVLVKBmL8g==" spinCount="100000" sheet="1" objects="1" scenarios="1"/>
  <autoFilter ref="C83:K103" xr:uid="{00000000-0009-0000-0000-000005000000}"/>
  <mergeCells count="9">
    <mergeCell ref="E50:H50"/>
    <mergeCell ref="E74:H74"/>
    <mergeCell ref="E76:H76"/>
    <mergeCell ref="L2:V2"/>
    <mergeCell ref="E7:H7"/>
    <mergeCell ref="E9:H9"/>
    <mergeCell ref="E18:H18"/>
    <mergeCell ref="E27:H27"/>
    <mergeCell ref="E48:H48"/>
  </mergeCells>
  <hyperlinks>
    <hyperlink ref="F98" r:id="rId1" xr:uid="{00000000-0004-0000-0500-000000000000}"/>
    <hyperlink ref="F102" r:id="rId2" xr:uid="{00000000-0004-0000-05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33"/>
  <sheetViews>
    <sheetView showGridLines="0" topLeftCell="A101" workbookViewId="0">
      <selection activeCell="I94" sqref="I9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3"/>
      <c r="M2" s="243"/>
      <c r="N2" s="243"/>
      <c r="O2" s="243"/>
      <c r="P2" s="243"/>
      <c r="Q2" s="243"/>
      <c r="R2" s="243"/>
      <c r="S2" s="243"/>
      <c r="T2" s="243"/>
      <c r="U2" s="243"/>
      <c r="V2" s="243"/>
      <c r="AT2" s="17" t="s">
        <v>100</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6" t="str">
        <f>'Rekapitulace stavby'!K6</f>
        <v>Dochlazení administrativních prostor ČNB - DP04 = KR1.5</v>
      </c>
      <c r="F7" s="287"/>
      <c r="G7" s="287"/>
      <c r="H7" s="287"/>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8" t="s">
        <v>1180</v>
      </c>
      <c r="F9" s="289"/>
      <c r="G9" s="289"/>
      <c r="H9" s="289"/>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90" t="str">
        <f>'Rekapitulace stavby'!E14</f>
        <v>Vyplň údaj</v>
      </c>
      <c r="F18" s="291"/>
      <c r="G18" s="291"/>
      <c r="H18" s="291"/>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1181</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92" t="s">
        <v>105</v>
      </c>
      <c r="F27" s="292"/>
      <c r="G27" s="292"/>
      <c r="H27" s="292"/>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92435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ROUND((SUM(BE85:BE132)),  2)</f>
        <v>92435</v>
      </c>
      <c r="G33" s="34"/>
      <c r="H33" s="34"/>
      <c r="I33" s="118">
        <v>0.21</v>
      </c>
      <c r="J33" s="117">
        <f>ROUND(((SUM(BE85:BE132))*I33),  2)</f>
        <v>19411.349999999999</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ROUND((SUM(BF85:BF132)),  2)</f>
        <v>0</v>
      </c>
      <c r="G34" s="34"/>
      <c r="H34" s="34"/>
      <c r="I34" s="118">
        <v>0.15</v>
      </c>
      <c r="J34" s="117">
        <f>ROUND(((SUM(BF85:BF132))*I34),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ROUND((SUM(BG85:BG132)),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ROUND((SUM(BH85:BH132)),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ROUND((SUM(BI85:BI132)),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111846.35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4" t="str">
        <f>E7</f>
        <v>Dochlazení administrativních prostor ČNB - DP04 = KR1.5</v>
      </c>
      <c r="F48" s="285"/>
      <c r="G48" s="285"/>
      <c r="H48" s="285"/>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7" t="str">
        <f>E9</f>
        <v>D1.4.5 - Měření a regulace - DP04</v>
      </c>
      <c r="F50" s="283"/>
      <c r="G50" s="283"/>
      <c r="H50" s="28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92435</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1182</v>
      </c>
      <c r="E60" s="137"/>
      <c r="F60" s="137"/>
      <c r="G60" s="137"/>
      <c r="H60" s="137"/>
      <c r="I60" s="137"/>
      <c r="J60" s="138">
        <f>J86</f>
        <v>0</v>
      </c>
      <c r="K60" s="135"/>
      <c r="L60" s="139"/>
    </row>
    <row r="61" spans="1:47" s="9" customFormat="1" ht="24.95" customHeight="1">
      <c r="B61" s="134"/>
      <c r="C61" s="135"/>
      <c r="D61" s="136" t="s">
        <v>1183</v>
      </c>
      <c r="E61" s="137"/>
      <c r="F61" s="137"/>
      <c r="G61" s="137"/>
      <c r="H61" s="137"/>
      <c r="I61" s="137"/>
      <c r="J61" s="138">
        <f>J93</f>
        <v>92435</v>
      </c>
      <c r="K61" s="135"/>
      <c r="L61" s="139"/>
    </row>
    <row r="62" spans="1:47" s="9" customFormat="1" ht="24.95" customHeight="1">
      <c r="B62" s="134"/>
      <c r="C62" s="135"/>
      <c r="D62" s="136" t="s">
        <v>1150</v>
      </c>
      <c r="E62" s="137"/>
      <c r="F62" s="137"/>
      <c r="G62" s="137"/>
      <c r="H62" s="137"/>
      <c r="I62" s="137"/>
      <c r="J62" s="138">
        <f>J100</f>
        <v>0</v>
      </c>
      <c r="K62" s="135"/>
      <c r="L62" s="139"/>
    </row>
    <row r="63" spans="1:47" s="9" customFormat="1" ht="24.95" customHeight="1">
      <c r="B63" s="134"/>
      <c r="C63" s="135"/>
      <c r="D63" s="136" t="s">
        <v>1184</v>
      </c>
      <c r="E63" s="137"/>
      <c r="F63" s="137"/>
      <c r="G63" s="137"/>
      <c r="H63" s="137"/>
      <c r="I63" s="137"/>
      <c r="J63" s="138">
        <f>J111</f>
        <v>0</v>
      </c>
      <c r="K63" s="135"/>
      <c r="L63" s="139"/>
    </row>
    <row r="64" spans="1:47" s="9" customFormat="1" ht="24.95" customHeight="1">
      <c r="B64" s="134"/>
      <c r="C64" s="135"/>
      <c r="D64" s="136" t="s">
        <v>1185</v>
      </c>
      <c r="E64" s="137"/>
      <c r="F64" s="137"/>
      <c r="G64" s="137"/>
      <c r="H64" s="137"/>
      <c r="I64" s="137"/>
      <c r="J64" s="138">
        <f>J116</f>
        <v>0</v>
      </c>
      <c r="K64" s="135"/>
      <c r="L64" s="139"/>
    </row>
    <row r="65" spans="1:31" s="9" customFormat="1" ht="24.95" customHeight="1">
      <c r="B65" s="134"/>
      <c r="C65" s="135"/>
      <c r="D65" s="136" t="s">
        <v>821</v>
      </c>
      <c r="E65" s="137"/>
      <c r="F65" s="137"/>
      <c r="G65" s="137"/>
      <c r="H65" s="137"/>
      <c r="I65" s="137"/>
      <c r="J65" s="138">
        <f>J130</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128</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84" t="str">
        <f>E7</f>
        <v>Dochlazení administrativních prostor ČNB - DP04 = KR1.5</v>
      </c>
      <c r="F75" s="285"/>
      <c r="G75" s="285"/>
      <c r="H75" s="285"/>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67" t="str">
        <f>E9</f>
        <v>D1.4.5 - Měření a regulace - DP04</v>
      </c>
      <c r="F77" s="283"/>
      <c r="G77" s="283"/>
      <c r="H77" s="283"/>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129</v>
      </c>
      <c r="D84" s="149" t="s">
        <v>60</v>
      </c>
      <c r="E84" s="149" t="s">
        <v>56</v>
      </c>
      <c r="F84" s="149" t="s">
        <v>57</v>
      </c>
      <c r="G84" s="149" t="s">
        <v>130</v>
      </c>
      <c r="H84" s="149" t="s">
        <v>131</v>
      </c>
      <c r="I84" s="149" t="s">
        <v>132</v>
      </c>
      <c r="J84" s="149" t="s">
        <v>108</v>
      </c>
      <c r="K84" s="150" t="s">
        <v>133</v>
      </c>
      <c r="L84" s="151"/>
      <c r="M84" s="68" t="s">
        <v>18</v>
      </c>
      <c r="N84" s="69" t="s">
        <v>45</v>
      </c>
      <c r="O84" s="69" t="s">
        <v>134</v>
      </c>
      <c r="P84" s="69" t="s">
        <v>135</v>
      </c>
      <c r="Q84" s="69" t="s">
        <v>136</v>
      </c>
      <c r="R84" s="69" t="s">
        <v>137</v>
      </c>
      <c r="S84" s="69" t="s">
        <v>138</v>
      </c>
      <c r="T84" s="70" t="s">
        <v>139</v>
      </c>
      <c r="U84" s="146"/>
      <c r="V84" s="146"/>
      <c r="W84" s="146"/>
      <c r="X84" s="146"/>
      <c r="Y84" s="146"/>
      <c r="Z84" s="146"/>
      <c r="AA84" s="146"/>
      <c r="AB84" s="146"/>
      <c r="AC84" s="146"/>
      <c r="AD84" s="146"/>
      <c r="AE84" s="146"/>
    </row>
    <row r="85" spans="1:65" s="2" customFormat="1" ht="22.9" customHeight="1">
      <c r="A85" s="34"/>
      <c r="B85" s="35"/>
      <c r="C85" s="75" t="s">
        <v>140</v>
      </c>
      <c r="D85" s="36"/>
      <c r="E85" s="36"/>
      <c r="F85" s="36"/>
      <c r="G85" s="36"/>
      <c r="H85" s="36"/>
      <c r="I85" s="36"/>
      <c r="J85" s="152">
        <f>BK85</f>
        <v>92435</v>
      </c>
      <c r="K85" s="36"/>
      <c r="L85" s="39"/>
      <c r="M85" s="71"/>
      <c r="N85" s="153"/>
      <c r="O85" s="72"/>
      <c r="P85" s="154">
        <f>P86+P93+P100+P111+P116+P130</f>
        <v>0</v>
      </c>
      <c r="Q85" s="72"/>
      <c r="R85" s="154">
        <f>R86+R93+R100+R111+R116+R130</f>
        <v>0</v>
      </c>
      <c r="S85" s="72"/>
      <c r="T85" s="155">
        <f>T86+T93+T100+T111+T116+T130</f>
        <v>0</v>
      </c>
      <c r="U85" s="34"/>
      <c r="V85" s="34"/>
      <c r="W85" s="34"/>
      <c r="X85" s="34"/>
      <c r="Y85" s="34"/>
      <c r="Z85" s="34"/>
      <c r="AA85" s="34"/>
      <c r="AB85" s="34"/>
      <c r="AC85" s="34"/>
      <c r="AD85" s="34"/>
      <c r="AE85" s="34"/>
      <c r="AT85" s="17" t="s">
        <v>74</v>
      </c>
      <c r="AU85" s="17" t="s">
        <v>109</v>
      </c>
      <c r="BK85" s="156">
        <f>BK86+BK93+BK100+BK111+BK116+BK130</f>
        <v>92435</v>
      </c>
    </row>
    <row r="86" spans="1:65" s="12" customFormat="1" ht="25.9" customHeight="1">
      <c r="B86" s="157"/>
      <c r="C86" s="158"/>
      <c r="D86" s="159" t="s">
        <v>74</v>
      </c>
      <c r="E86" s="160" t="s">
        <v>1186</v>
      </c>
      <c r="F86" s="160" t="s">
        <v>1187</v>
      </c>
      <c r="G86" s="158"/>
      <c r="H86" s="158"/>
      <c r="I86" s="161"/>
      <c r="J86" s="162">
        <f>BK86</f>
        <v>0</v>
      </c>
      <c r="K86" s="158"/>
      <c r="L86" s="163"/>
      <c r="M86" s="164"/>
      <c r="N86" s="165"/>
      <c r="O86" s="165"/>
      <c r="P86" s="166">
        <f>SUM(P87:P92)</f>
        <v>0</v>
      </c>
      <c r="Q86" s="165"/>
      <c r="R86" s="166">
        <f>SUM(R87:R92)</f>
        <v>0</v>
      </c>
      <c r="S86" s="165"/>
      <c r="T86" s="167">
        <f>SUM(T87:T92)</f>
        <v>0</v>
      </c>
      <c r="AR86" s="168" t="s">
        <v>83</v>
      </c>
      <c r="AT86" s="169" t="s">
        <v>74</v>
      </c>
      <c r="AU86" s="169" t="s">
        <v>75</v>
      </c>
      <c r="AY86" s="168" t="s">
        <v>143</v>
      </c>
      <c r="BK86" s="170">
        <f>SUM(BK87:BK92)</f>
        <v>0</v>
      </c>
    </row>
    <row r="87" spans="1:65" s="2" customFormat="1" ht="16.5" customHeight="1">
      <c r="A87" s="34"/>
      <c r="B87" s="35"/>
      <c r="C87" s="173" t="s">
        <v>83</v>
      </c>
      <c r="D87" s="173" t="s">
        <v>146</v>
      </c>
      <c r="E87" s="174" t="s">
        <v>1188</v>
      </c>
      <c r="F87" s="175" t="s">
        <v>1189</v>
      </c>
      <c r="G87" s="176" t="s">
        <v>911</v>
      </c>
      <c r="H87" s="177">
        <v>19</v>
      </c>
      <c r="I87" s="178"/>
      <c r="J87" s="177">
        <f>ROUND((ROUND(I87,2))*(ROUND(H87,2)),2)</f>
        <v>0</v>
      </c>
      <c r="K87" s="175" t="s">
        <v>790</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151</v>
      </c>
      <c r="AT87" s="183" t="s">
        <v>146</v>
      </c>
      <c r="AU87" s="183" t="s">
        <v>83</v>
      </c>
      <c r="AY87" s="17" t="s">
        <v>143</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151</v>
      </c>
      <c r="BM87" s="183" t="s">
        <v>85</v>
      </c>
    </row>
    <row r="88" spans="1:65" s="2" customFormat="1" ht="48.75">
      <c r="A88" s="34"/>
      <c r="B88" s="35"/>
      <c r="C88" s="36"/>
      <c r="D88" s="201" t="s">
        <v>560</v>
      </c>
      <c r="E88" s="36"/>
      <c r="F88" s="233" t="s">
        <v>1190</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560</v>
      </c>
      <c r="AU88" s="17" t="s">
        <v>83</v>
      </c>
    </row>
    <row r="89" spans="1:65" s="2" customFormat="1" ht="16.5" customHeight="1">
      <c r="A89" s="34"/>
      <c r="B89" s="35"/>
      <c r="C89" s="173" t="s">
        <v>85</v>
      </c>
      <c r="D89" s="173" t="s">
        <v>146</v>
      </c>
      <c r="E89" s="174" t="s">
        <v>1191</v>
      </c>
      <c r="F89" s="175" t="s">
        <v>1192</v>
      </c>
      <c r="G89" s="176" t="s">
        <v>911</v>
      </c>
      <c r="H89" s="177">
        <v>38</v>
      </c>
      <c r="I89" s="178"/>
      <c r="J89" s="177">
        <f>ROUND((ROUND(I89,2))*(ROUND(H89,2)),2)</f>
        <v>0</v>
      </c>
      <c r="K89" s="175" t="s">
        <v>790</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151</v>
      </c>
      <c r="AT89" s="183" t="s">
        <v>146</v>
      </c>
      <c r="AU89" s="183" t="s">
        <v>83</v>
      </c>
      <c r="AY89" s="17" t="s">
        <v>143</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151</v>
      </c>
      <c r="BM89" s="183" t="s">
        <v>151</v>
      </c>
    </row>
    <row r="90" spans="1:65" s="2" customFormat="1" ht="58.5">
      <c r="A90" s="34"/>
      <c r="B90" s="35"/>
      <c r="C90" s="36"/>
      <c r="D90" s="201" t="s">
        <v>560</v>
      </c>
      <c r="E90" s="36"/>
      <c r="F90" s="233" t="s">
        <v>1193</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560</v>
      </c>
      <c r="AU90" s="17" t="s">
        <v>83</v>
      </c>
    </row>
    <row r="91" spans="1:65" s="2" customFormat="1" ht="16.5" customHeight="1">
      <c r="A91" s="34"/>
      <c r="B91" s="35"/>
      <c r="C91" s="173" t="s">
        <v>144</v>
      </c>
      <c r="D91" s="173" t="s">
        <v>146</v>
      </c>
      <c r="E91" s="174" t="s">
        <v>1194</v>
      </c>
      <c r="F91" s="175" t="s">
        <v>1195</v>
      </c>
      <c r="G91" s="176" t="s">
        <v>911</v>
      </c>
      <c r="H91" s="177">
        <v>3</v>
      </c>
      <c r="I91" s="178"/>
      <c r="J91" s="177">
        <f>ROUND((ROUND(I91,2))*(ROUND(H91,2)),2)</f>
        <v>0</v>
      </c>
      <c r="K91" s="175" t="s">
        <v>790</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151</v>
      </c>
      <c r="AT91" s="183" t="s">
        <v>146</v>
      </c>
      <c r="AU91" s="183" t="s">
        <v>83</v>
      </c>
      <c r="AY91" s="17" t="s">
        <v>143</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151</v>
      </c>
      <c r="BM91" s="183" t="s">
        <v>191</v>
      </c>
    </row>
    <row r="92" spans="1:65" s="2" customFormat="1" ht="68.25">
      <c r="A92" s="34"/>
      <c r="B92" s="35"/>
      <c r="C92" s="36"/>
      <c r="D92" s="201" t="s">
        <v>560</v>
      </c>
      <c r="E92" s="36"/>
      <c r="F92" s="233" t="s">
        <v>1196</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560</v>
      </c>
      <c r="AU92" s="17" t="s">
        <v>83</v>
      </c>
    </row>
    <row r="93" spans="1:65" s="12" customFormat="1" ht="25.9" customHeight="1">
      <c r="B93" s="157"/>
      <c r="C93" s="158"/>
      <c r="D93" s="159" t="s">
        <v>74</v>
      </c>
      <c r="E93" s="160" t="s">
        <v>907</v>
      </c>
      <c r="F93" s="160" t="s">
        <v>1197</v>
      </c>
      <c r="G93" s="158"/>
      <c r="H93" s="158"/>
      <c r="I93" s="161"/>
      <c r="J93" s="162">
        <f>BK93</f>
        <v>92435</v>
      </c>
      <c r="K93" s="158"/>
      <c r="L93" s="163"/>
      <c r="M93" s="164"/>
      <c r="N93" s="165"/>
      <c r="O93" s="165"/>
      <c r="P93" s="166">
        <f>SUM(P94:P99)</f>
        <v>0</v>
      </c>
      <c r="Q93" s="165"/>
      <c r="R93" s="166">
        <f>SUM(R94:R99)</f>
        <v>0</v>
      </c>
      <c r="S93" s="165"/>
      <c r="T93" s="167">
        <f>SUM(T94:T99)</f>
        <v>0</v>
      </c>
      <c r="AR93" s="168" t="s">
        <v>83</v>
      </c>
      <c r="AT93" s="169" t="s">
        <v>74</v>
      </c>
      <c r="AU93" s="169" t="s">
        <v>75</v>
      </c>
      <c r="AY93" s="168" t="s">
        <v>143</v>
      </c>
      <c r="BK93" s="170">
        <f>SUM(BK94:BK99)</f>
        <v>92435</v>
      </c>
    </row>
    <row r="94" spans="1:65" s="2" customFormat="1" ht="16.5" customHeight="1">
      <c r="A94" s="34"/>
      <c r="B94" s="35"/>
      <c r="C94" s="173" t="s">
        <v>151</v>
      </c>
      <c r="D94" s="173" t="s">
        <v>146</v>
      </c>
      <c r="E94" s="174" t="s">
        <v>1198</v>
      </c>
      <c r="F94" s="175" t="s">
        <v>1199</v>
      </c>
      <c r="G94" s="176" t="s">
        <v>911</v>
      </c>
      <c r="H94" s="177">
        <v>19</v>
      </c>
      <c r="I94" s="177">
        <v>385</v>
      </c>
      <c r="J94" s="177">
        <f>ROUND((ROUND(I94,2))*(ROUND(H94,2)),2)</f>
        <v>7315</v>
      </c>
      <c r="K94" s="175" t="s">
        <v>790</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83</v>
      </c>
      <c r="AY94" s="17" t="s">
        <v>143</v>
      </c>
      <c r="BE94" s="184">
        <f>IF(N94="základní",J94,0)</f>
        <v>7315</v>
      </c>
      <c r="BF94" s="184">
        <f>IF(N94="snížená",J94,0)</f>
        <v>0</v>
      </c>
      <c r="BG94" s="184">
        <f>IF(N94="zákl. přenesená",J94,0)</f>
        <v>0</v>
      </c>
      <c r="BH94" s="184">
        <f>IF(N94="sníž. přenesená",J94,0)</f>
        <v>0</v>
      </c>
      <c r="BI94" s="184">
        <f>IF(N94="nulová",J94,0)</f>
        <v>0</v>
      </c>
      <c r="BJ94" s="17" t="s">
        <v>83</v>
      </c>
      <c r="BK94" s="184">
        <f>ROUND((ROUND(I94,2))*(ROUND(H94,2)),2)</f>
        <v>7315</v>
      </c>
      <c r="BL94" s="17" t="s">
        <v>151</v>
      </c>
      <c r="BM94" s="183" t="s">
        <v>320</v>
      </c>
    </row>
    <row r="95" spans="1:65" s="2" customFormat="1" ht="19.5">
      <c r="A95" s="34"/>
      <c r="B95" s="35"/>
      <c r="C95" s="36"/>
      <c r="D95" s="201" t="s">
        <v>560</v>
      </c>
      <c r="E95" s="36"/>
      <c r="F95" s="233" t="s">
        <v>1200</v>
      </c>
      <c r="G95" s="36"/>
      <c r="H95" s="36"/>
      <c r="I95" s="242"/>
      <c r="J95" s="36"/>
      <c r="K95" s="36"/>
      <c r="L95" s="39"/>
      <c r="M95" s="188"/>
      <c r="N95" s="189"/>
      <c r="O95" s="64"/>
      <c r="P95" s="64"/>
      <c r="Q95" s="64"/>
      <c r="R95" s="64"/>
      <c r="S95" s="64"/>
      <c r="T95" s="65"/>
      <c r="U95" s="34"/>
      <c r="V95" s="34"/>
      <c r="W95" s="34"/>
      <c r="X95" s="34"/>
      <c r="Y95" s="34"/>
      <c r="Z95" s="34"/>
      <c r="AA95" s="34"/>
      <c r="AB95" s="34"/>
      <c r="AC95" s="34"/>
      <c r="AD95" s="34"/>
      <c r="AE95" s="34"/>
      <c r="AT95" s="17" t="s">
        <v>560</v>
      </c>
      <c r="AU95" s="17" t="s">
        <v>83</v>
      </c>
    </row>
    <row r="96" spans="1:65" s="2" customFormat="1" ht="16.5" customHeight="1">
      <c r="A96" s="34"/>
      <c r="B96" s="35"/>
      <c r="C96" s="173" t="s">
        <v>183</v>
      </c>
      <c r="D96" s="173" t="s">
        <v>146</v>
      </c>
      <c r="E96" s="174" t="s">
        <v>1201</v>
      </c>
      <c r="F96" s="175" t="s">
        <v>1202</v>
      </c>
      <c r="G96" s="176" t="s">
        <v>911</v>
      </c>
      <c r="H96" s="177">
        <v>19</v>
      </c>
      <c r="I96" s="177">
        <v>2240</v>
      </c>
      <c r="J96" s="177">
        <f>ROUND((ROUND(I96,2))*(ROUND(H96,2)),2)</f>
        <v>42560</v>
      </c>
      <c r="K96" s="175" t="s">
        <v>790</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83</v>
      </c>
      <c r="AY96" s="17" t="s">
        <v>143</v>
      </c>
      <c r="BE96" s="184">
        <f>IF(N96="základní",J96,0)</f>
        <v>42560</v>
      </c>
      <c r="BF96" s="184">
        <f>IF(N96="snížená",J96,0)</f>
        <v>0</v>
      </c>
      <c r="BG96" s="184">
        <f>IF(N96="zákl. přenesená",J96,0)</f>
        <v>0</v>
      </c>
      <c r="BH96" s="184">
        <f>IF(N96="sníž. přenesená",J96,0)</f>
        <v>0</v>
      </c>
      <c r="BI96" s="184">
        <f>IF(N96="nulová",J96,0)</f>
        <v>0</v>
      </c>
      <c r="BJ96" s="17" t="s">
        <v>83</v>
      </c>
      <c r="BK96" s="184">
        <f>ROUND((ROUND(I96,2))*(ROUND(H96,2)),2)</f>
        <v>42560</v>
      </c>
      <c r="BL96" s="17" t="s">
        <v>151</v>
      </c>
      <c r="BM96" s="183" t="s">
        <v>337</v>
      </c>
    </row>
    <row r="97" spans="1:65" s="2" customFormat="1" ht="39">
      <c r="A97" s="34"/>
      <c r="B97" s="35"/>
      <c r="C97" s="36"/>
      <c r="D97" s="201" t="s">
        <v>560</v>
      </c>
      <c r="E97" s="36"/>
      <c r="F97" s="233" t="s">
        <v>1203</v>
      </c>
      <c r="G97" s="36"/>
      <c r="H97" s="36"/>
      <c r="I97" s="242"/>
      <c r="J97" s="36"/>
      <c r="K97" s="36"/>
      <c r="L97" s="39"/>
      <c r="M97" s="188"/>
      <c r="N97" s="189"/>
      <c r="O97" s="64"/>
      <c r="P97" s="64"/>
      <c r="Q97" s="64"/>
      <c r="R97" s="64"/>
      <c r="S97" s="64"/>
      <c r="T97" s="65"/>
      <c r="U97" s="34"/>
      <c r="V97" s="34"/>
      <c r="W97" s="34"/>
      <c r="X97" s="34"/>
      <c r="Y97" s="34"/>
      <c r="Z97" s="34"/>
      <c r="AA97" s="34"/>
      <c r="AB97" s="34"/>
      <c r="AC97" s="34"/>
      <c r="AD97" s="34"/>
      <c r="AE97" s="34"/>
      <c r="AT97" s="17" t="s">
        <v>560</v>
      </c>
      <c r="AU97" s="17" t="s">
        <v>83</v>
      </c>
    </row>
    <row r="98" spans="1:65" s="2" customFormat="1" ht="16.5" customHeight="1">
      <c r="A98" s="34"/>
      <c r="B98" s="35"/>
      <c r="C98" s="173" t="s">
        <v>191</v>
      </c>
      <c r="D98" s="173" t="s">
        <v>146</v>
      </c>
      <c r="E98" s="174" t="s">
        <v>1204</v>
      </c>
      <c r="F98" s="175" t="s">
        <v>1205</v>
      </c>
      <c r="G98" s="176" t="s">
        <v>911</v>
      </c>
      <c r="H98" s="177">
        <v>19</v>
      </c>
      <c r="I98" s="177">
        <v>2240</v>
      </c>
      <c r="J98" s="177">
        <f>ROUND((ROUND(I98,2))*(ROUND(H98,2)),2)</f>
        <v>42560</v>
      </c>
      <c r="K98" s="175" t="s">
        <v>790</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151</v>
      </c>
      <c r="AT98" s="183" t="s">
        <v>146</v>
      </c>
      <c r="AU98" s="183" t="s">
        <v>83</v>
      </c>
      <c r="AY98" s="17" t="s">
        <v>143</v>
      </c>
      <c r="BE98" s="184">
        <f>IF(N98="základní",J98,0)</f>
        <v>42560</v>
      </c>
      <c r="BF98" s="184">
        <f>IF(N98="snížená",J98,0)</f>
        <v>0</v>
      </c>
      <c r="BG98" s="184">
        <f>IF(N98="zákl. přenesená",J98,0)</f>
        <v>0</v>
      </c>
      <c r="BH98" s="184">
        <f>IF(N98="sníž. přenesená",J98,0)</f>
        <v>0</v>
      </c>
      <c r="BI98" s="184">
        <f>IF(N98="nulová",J98,0)</f>
        <v>0</v>
      </c>
      <c r="BJ98" s="17" t="s">
        <v>83</v>
      </c>
      <c r="BK98" s="184">
        <f>ROUND((ROUND(I98,2))*(ROUND(H98,2)),2)</f>
        <v>42560</v>
      </c>
      <c r="BL98" s="17" t="s">
        <v>151</v>
      </c>
      <c r="BM98" s="183" t="s">
        <v>352</v>
      </c>
    </row>
    <row r="99" spans="1:65" s="2" customFormat="1" ht="48.75">
      <c r="A99" s="34"/>
      <c r="B99" s="35"/>
      <c r="C99" s="36"/>
      <c r="D99" s="201" t="s">
        <v>560</v>
      </c>
      <c r="E99" s="36"/>
      <c r="F99" s="233" t="s">
        <v>1206</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560</v>
      </c>
      <c r="AU99" s="17" t="s">
        <v>83</v>
      </c>
    </row>
    <row r="100" spans="1:65" s="12" customFormat="1" ht="25.9" customHeight="1">
      <c r="B100" s="157"/>
      <c r="C100" s="158"/>
      <c r="D100" s="159" t="s">
        <v>74</v>
      </c>
      <c r="E100" s="160" t="s">
        <v>935</v>
      </c>
      <c r="F100" s="160" t="s">
        <v>1152</v>
      </c>
      <c r="G100" s="158"/>
      <c r="H100" s="158"/>
      <c r="I100" s="161"/>
      <c r="J100" s="162">
        <f>BK100</f>
        <v>0</v>
      </c>
      <c r="K100" s="158"/>
      <c r="L100" s="163"/>
      <c r="M100" s="164"/>
      <c r="N100" s="165"/>
      <c r="O100" s="165"/>
      <c r="P100" s="166">
        <f>SUM(P101:P110)</f>
        <v>0</v>
      </c>
      <c r="Q100" s="165"/>
      <c r="R100" s="166">
        <f>SUM(R101:R110)</f>
        <v>0</v>
      </c>
      <c r="S100" s="165"/>
      <c r="T100" s="167">
        <f>SUM(T101:T110)</f>
        <v>0</v>
      </c>
      <c r="AR100" s="168" t="s">
        <v>83</v>
      </c>
      <c r="AT100" s="169" t="s">
        <v>74</v>
      </c>
      <c r="AU100" s="169" t="s">
        <v>75</v>
      </c>
      <c r="AY100" s="168" t="s">
        <v>143</v>
      </c>
      <c r="BK100" s="170">
        <f>SUM(BK101:BK110)</f>
        <v>0</v>
      </c>
    </row>
    <row r="101" spans="1:65" s="2" customFormat="1" ht="16.5" customHeight="1">
      <c r="A101" s="34"/>
      <c r="B101" s="35"/>
      <c r="C101" s="173" t="s">
        <v>203</v>
      </c>
      <c r="D101" s="173" t="s">
        <v>146</v>
      </c>
      <c r="E101" s="174" t="s">
        <v>1207</v>
      </c>
      <c r="F101" s="175" t="s">
        <v>1208</v>
      </c>
      <c r="G101" s="176" t="s">
        <v>374</v>
      </c>
      <c r="H101" s="177">
        <v>532</v>
      </c>
      <c r="I101" s="178"/>
      <c r="J101" s="177">
        <f>ROUND((ROUND(I101,2))*(ROUND(H101,2)),2)</f>
        <v>0</v>
      </c>
      <c r="K101" s="175" t="s">
        <v>790</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83</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151</v>
      </c>
      <c r="BM101" s="183" t="s">
        <v>419</v>
      </c>
    </row>
    <row r="102" spans="1:65" s="2" customFormat="1" ht="58.5">
      <c r="A102" s="34"/>
      <c r="B102" s="35"/>
      <c r="C102" s="36"/>
      <c r="D102" s="201" t="s">
        <v>560</v>
      </c>
      <c r="E102" s="36"/>
      <c r="F102" s="233" t="s">
        <v>1209</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560</v>
      </c>
      <c r="AU102" s="17" t="s">
        <v>83</v>
      </c>
    </row>
    <row r="103" spans="1:65" s="2" customFormat="1" ht="16.5" customHeight="1">
      <c r="A103" s="34"/>
      <c r="B103" s="35"/>
      <c r="C103" s="173" t="s">
        <v>158</v>
      </c>
      <c r="D103" s="173" t="s">
        <v>146</v>
      </c>
      <c r="E103" s="174" t="s">
        <v>1210</v>
      </c>
      <c r="F103" s="175" t="s">
        <v>1211</v>
      </c>
      <c r="G103" s="176" t="s">
        <v>374</v>
      </c>
      <c r="H103" s="177">
        <v>266</v>
      </c>
      <c r="I103" s="178"/>
      <c r="J103" s="177">
        <f>ROUND((ROUND(I103,2))*(ROUND(H103,2)),2)</f>
        <v>0</v>
      </c>
      <c r="K103" s="175" t="s">
        <v>790</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151</v>
      </c>
      <c r="AT103" s="183" t="s">
        <v>146</v>
      </c>
      <c r="AU103" s="183" t="s">
        <v>83</v>
      </c>
      <c r="AY103" s="17" t="s">
        <v>143</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151</v>
      </c>
      <c r="BM103" s="183" t="s">
        <v>431</v>
      </c>
    </row>
    <row r="104" spans="1:65" s="2" customFormat="1" ht="58.5">
      <c r="A104" s="34"/>
      <c r="B104" s="35"/>
      <c r="C104" s="36"/>
      <c r="D104" s="201" t="s">
        <v>560</v>
      </c>
      <c r="E104" s="36"/>
      <c r="F104" s="233" t="s">
        <v>1212</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560</v>
      </c>
      <c r="AU104" s="17" t="s">
        <v>83</v>
      </c>
    </row>
    <row r="105" spans="1:65" s="2" customFormat="1" ht="16.5" customHeight="1">
      <c r="A105" s="34"/>
      <c r="B105" s="35"/>
      <c r="C105" s="173" t="s">
        <v>231</v>
      </c>
      <c r="D105" s="173" t="s">
        <v>146</v>
      </c>
      <c r="E105" s="174" t="s">
        <v>1213</v>
      </c>
      <c r="F105" s="175" t="s">
        <v>1214</v>
      </c>
      <c r="G105" s="176" t="s">
        <v>374</v>
      </c>
      <c r="H105" s="177">
        <v>76</v>
      </c>
      <c r="I105" s="178"/>
      <c r="J105" s="177">
        <f>ROUND((ROUND(I105,2))*(ROUND(H105,2)),2)</f>
        <v>0</v>
      </c>
      <c r="K105" s="175" t="s">
        <v>790</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151</v>
      </c>
      <c r="AT105" s="183" t="s">
        <v>146</v>
      </c>
      <c r="AU105" s="183" t="s">
        <v>83</v>
      </c>
      <c r="AY105" s="17" t="s">
        <v>143</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151</v>
      </c>
      <c r="BM105" s="183" t="s">
        <v>442</v>
      </c>
    </row>
    <row r="106" spans="1:65" s="2" customFormat="1" ht="58.5">
      <c r="A106" s="34"/>
      <c r="B106" s="35"/>
      <c r="C106" s="36"/>
      <c r="D106" s="201" t="s">
        <v>560</v>
      </c>
      <c r="E106" s="36"/>
      <c r="F106" s="233" t="s">
        <v>1215</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560</v>
      </c>
      <c r="AU106" s="17" t="s">
        <v>83</v>
      </c>
    </row>
    <row r="107" spans="1:65" s="2" customFormat="1" ht="16.5" customHeight="1">
      <c r="A107" s="34"/>
      <c r="B107" s="35"/>
      <c r="C107" s="173" t="s">
        <v>237</v>
      </c>
      <c r="D107" s="173" t="s">
        <v>146</v>
      </c>
      <c r="E107" s="174" t="s">
        <v>1216</v>
      </c>
      <c r="F107" s="175" t="s">
        <v>1217</v>
      </c>
      <c r="G107" s="176" t="s">
        <v>374</v>
      </c>
      <c r="H107" s="177">
        <v>94</v>
      </c>
      <c r="I107" s="178"/>
      <c r="J107" s="177">
        <f>ROUND((ROUND(I107,2))*(ROUND(H107,2)),2)</f>
        <v>0</v>
      </c>
      <c r="K107" s="175" t="s">
        <v>790</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151</v>
      </c>
      <c r="AT107" s="183" t="s">
        <v>146</v>
      </c>
      <c r="AU107" s="183" t="s">
        <v>83</v>
      </c>
      <c r="AY107" s="17" t="s">
        <v>143</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151</v>
      </c>
      <c r="BM107" s="183" t="s">
        <v>454</v>
      </c>
    </row>
    <row r="108" spans="1:65" s="2" customFormat="1" ht="68.25">
      <c r="A108" s="34"/>
      <c r="B108" s="35"/>
      <c r="C108" s="36"/>
      <c r="D108" s="201" t="s">
        <v>560</v>
      </c>
      <c r="E108" s="36"/>
      <c r="F108" s="233" t="s">
        <v>1218</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560</v>
      </c>
      <c r="AU108" s="17" t="s">
        <v>83</v>
      </c>
    </row>
    <row r="109" spans="1:65" s="2" customFormat="1" ht="16.5" customHeight="1">
      <c r="A109" s="34"/>
      <c r="B109" s="35"/>
      <c r="C109" s="173" t="s">
        <v>249</v>
      </c>
      <c r="D109" s="173" t="s">
        <v>146</v>
      </c>
      <c r="E109" s="174" t="s">
        <v>1219</v>
      </c>
      <c r="F109" s="175" t="s">
        <v>1220</v>
      </c>
      <c r="G109" s="176" t="s">
        <v>374</v>
      </c>
      <c r="H109" s="177">
        <v>94</v>
      </c>
      <c r="I109" s="178"/>
      <c r="J109" s="177">
        <f>ROUND((ROUND(I109,2))*(ROUND(H109,2)),2)</f>
        <v>0</v>
      </c>
      <c r="K109" s="175" t="s">
        <v>790</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151</v>
      </c>
      <c r="AT109" s="183" t="s">
        <v>146</v>
      </c>
      <c r="AU109" s="183" t="s">
        <v>83</v>
      </c>
      <c r="AY109" s="17" t="s">
        <v>143</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151</v>
      </c>
      <c r="BM109" s="183" t="s">
        <v>469</v>
      </c>
    </row>
    <row r="110" spans="1:65" s="2" customFormat="1" ht="68.25">
      <c r="A110" s="34"/>
      <c r="B110" s="35"/>
      <c r="C110" s="36"/>
      <c r="D110" s="201" t="s">
        <v>560</v>
      </c>
      <c r="E110" s="36"/>
      <c r="F110" s="233" t="s">
        <v>1221</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560</v>
      </c>
      <c r="AU110" s="17" t="s">
        <v>83</v>
      </c>
    </row>
    <row r="111" spans="1:65" s="12" customFormat="1" ht="25.9" customHeight="1">
      <c r="B111" s="157"/>
      <c r="C111" s="158"/>
      <c r="D111" s="159" t="s">
        <v>74</v>
      </c>
      <c r="E111" s="160" t="s">
        <v>950</v>
      </c>
      <c r="F111" s="160" t="s">
        <v>1079</v>
      </c>
      <c r="G111" s="158"/>
      <c r="H111" s="158"/>
      <c r="I111" s="161"/>
      <c r="J111" s="162">
        <f>BK111</f>
        <v>0</v>
      </c>
      <c r="K111" s="158"/>
      <c r="L111" s="163"/>
      <c r="M111" s="164"/>
      <c r="N111" s="165"/>
      <c r="O111" s="165"/>
      <c r="P111" s="166">
        <f>SUM(P112:P115)</f>
        <v>0</v>
      </c>
      <c r="Q111" s="165"/>
      <c r="R111" s="166">
        <f>SUM(R112:R115)</f>
        <v>0</v>
      </c>
      <c r="S111" s="165"/>
      <c r="T111" s="167">
        <f>SUM(T112:T115)</f>
        <v>0</v>
      </c>
      <c r="AR111" s="168" t="s">
        <v>83</v>
      </c>
      <c r="AT111" s="169" t="s">
        <v>74</v>
      </c>
      <c r="AU111" s="169" t="s">
        <v>75</v>
      </c>
      <c r="AY111" s="168" t="s">
        <v>143</v>
      </c>
      <c r="BK111" s="170">
        <f>SUM(BK112:BK115)</f>
        <v>0</v>
      </c>
    </row>
    <row r="112" spans="1:65" s="2" customFormat="1" ht="16.5" customHeight="1">
      <c r="A112" s="34"/>
      <c r="B112" s="35"/>
      <c r="C112" s="173" t="s">
        <v>255</v>
      </c>
      <c r="D112" s="173" t="s">
        <v>146</v>
      </c>
      <c r="E112" s="174" t="s">
        <v>1222</v>
      </c>
      <c r="F112" s="175" t="s">
        <v>1223</v>
      </c>
      <c r="G112" s="176" t="s">
        <v>374</v>
      </c>
      <c r="H112" s="177">
        <v>57</v>
      </c>
      <c r="I112" s="178"/>
      <c r="J112" s="177">
        <f>ROUND((ROUND(I112,2))*(ROUND(H112,2)),2)</f>
        <v>0</v>
      </c>
      <c r="K112" s="175" t="s">
        <v>790</v>
      </c>
      <c r="L112" s="39"/>
      <c r="M112" s="179" t="s">
        <v>18</v>
      </c>
      <c r="N112" s="180" t="s">
        <v>46</v>
      </c>
      <c r="O112" s="64"/>
      <c r="P112" s="181">
        <f>O112*H112</f>
        <v>0</v>
      </c>
      <c r="Q112" s="181">
        <v>0</v>
      </c>
      <c r="R112" s="181">
        <f>Q112*H112</f>
        <v>0</v>
      </c>
      <c r="S112" s="181">
        <v>0</v>
      </c>
      <c r="T112" s="182">
        <f>S112*H112</f>
        <v>0</v>
      </c>
      <c r="U112" s="34"/>
      <c r="V112" s="34"/>
      <c r="W112" s="34"/>
      <c r="X112" s="34"/>
      <c r="Y112" s="34"/>
      <c r="Z112" s="34"/>
      <c r="AA112" s="34"/>
      <c r="AB112" s="34"/>
      <c r="AC112" s="34"/>
      <c r="AD112" s="34"/>
      <c r="AE112" s="34"/>
      <c r="AR112" s="183" t="s">
        <v>151</v>
      </c>
      <c r="AT112" s="183" t="s">
        <v>146</v>
      </c>
      <c r="AU112" s="183" t="s">
        <v>83</v>
      </c>
      <c r="AY112" s="17" t="s">
        <v>143</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151</v>
      </c>
      <c r="BM112" s="183" t="s">
        <v>515</v>
      </c>
    </row>
    <row r="113" spans="1:65" s="2" customFormat="1" ht="39">
      <c r="A113" s="34"/>
      <c r="B113" s="35"/>
      <c r="C113" s="36"/>
      <c r="D113" s="201" t="s">
        <v>560</v>
      </c>
      <c r="E113" s="36"/>
      <c r="F113" s="233" t="s">
        <v>1224</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560</v>
      </c>
      <c r="AU113" s="17" t="s">
        <v>83</v>
      </c>
    </row>
    <row r="114" spans="1:65" s="2" customFormat="1" ht="16.5" customHeight="1">
      <c r="A114" s="34"/>
      <c r="B114" s="35"/>
      <c r="C114" s="173" t="s">
        <v>260</v>
      </c>
      <c r="D114" s="173" t="s">
        <v>146</v>
      </c>
      <c r="E114" s="174" t="s">
        <v>1225</v>
      </c>
      <c r="F114" s="175" t="s">
        <v>1226</v>
      </c>
      <c r="G114" s="176" t="s">
        <v>374</v>
      </c>
      <c r="H114" s="177">
        <v>57</v>
      </c>
      <c r="I114" s="178"/>
      <c r="J114" s="177">
        <f>ROUND((ROUND(I114,2))*(ROUND(H114,2)),2)</f>
        <v>0</v>
      </c>
      <c r="K114" s="175" t="s">
        <v>790</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151</v>
      </c>
      <c r="AT114" s="183" t="s">
        <v>146</v>
      </c>
      <c r="AU114" s="183" t="s">
        <v>83</v>
      </c>
      <c r="AY114" s="17" t="s">
        <v>143</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151</v>
      </c>
      <c r="BM114" s="183" t="s">
        <v>525</v>
      </c>
    </row>
    <row r="115" spans="1:65" s="2" customFormat="1" ht="58.5">
      <c r="A115" s="34"/>
      <c r="B115" s="35"/>
      <c r="C115" s="36"/>
      <c r="D115" s="201" t="s">
        <v>560</v>
      </c>
      <c r="E115" s="36"/>
      <c r="F115" s="233" t="s">
        <v>1227</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560</v>
      </c>
      <c r="AU115" s="17" t="s">
        <v>83</v>
      </c>
    </row>
    <row r="116" spans="1:65" s="12" customFormat="1" ht="25.9" customHeight="1">
      <c r="B116" s="157"/>
      <c r="C116" s="158"/>
      <c r="D116" s="159" t="s">
        <v>74</v>
      </c>
      <c r="E116" s="160" t="s">
        <v>955</v>
      </c>
      <c r="F116" s="160" t="s">
        <v>1228</v>
      </c>
      <c r="G116" s="158"/>
      <c r="H116" s="158"/>
      <c r="I116" s="161"/>
      <c r="J116" s="162">
        <f>BK116</f>
        <v>0</v>
      </c>
      <c r="K116" s="158"/>
      <c r="L116" s="163"/>
      <c r="M116" s="164"/>
      <c r="N116" s="165"/>
      <c r="O116" s="165"/>
      <c r="P116" s="166">
        <f>SUM(P117:P129)</f>
        <v>0</v>
      </c>
      <c r="Q116" s="165"/>
      <c r="R116" s="166">
        <f>SUM(R117:R129)</f>
        <v>0</v>
      </c>
      <c r="S116" s="165"/>
      <c r="T116" s="167">
        <f>SUM(T117:T129)</f>
        <v>0</v>
      </c>
      <c r="AR116" s="168" t="s">
        <v>83</v>
      </c>
      <c r="AT116" s="169" t="s">
        <v>74</v>
      </c>
      <c r="AU116" s="169" t="s">
        <v>75</v>
      </c>
      <c r="AY116" s="168" t="s">
        <v>143</v>
      </c>
      <c r="BK116" s="170">
        <f>SUM(BK117:BK129)</f>
        <v>0</v>
      </c>
    </row>
    <row r="117" spans="1:65" s="2" customFormat="1" ht="16.5" customHeight="1">
      <c r="A117" s="34"/>
      <c r="B117" s="35"/>
      <c r="C117" s="173" t="s">
        <v>273</v>
      </c>
      <c r="D117" s="173" t="s">
        <v>146</v>
      </c>
      <c r="E117" s="174" t="s">
        <v>1229</v>
      </c>
      <c r="F117" s="175" t="s">
        <v>1230</v>
      </c>
      <c r="G117" s="176" t="s">
        <v>760</v>
      </c>
      <c r="H117" s="177">
        <v>1</v>
      </c>
      <c r="I117" s="178"/>
      <c r="J117" s="177">
        <f>ROUND((ROUND(I117,2))*(ROUND(H117,2)),2)</f>
        <v>0</v>
      </c>
      <c r="K117" s="175" t="s">
        <v>790</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151</v>
      </c>
      <c r="AT117" s="183" t="s">
        <v>146</v>
      </c>
      <c r="AU117" s="183" t="s">
        <v>83</v>
      </c>
      <c r="AY117" s="17" t="s">
        <v>143</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151</v>
      </c>
      <c r="BM117" s="183" t="s">
        <v>548</v>
      </c>
    </row>
    <row r="118" spans="1:65" s="2" customFormat="1" ht="19.5">
      <c r="A118" s="34"/>
      <c r="B118" s="35"/>
      <c r="C118" s="36"/>
      <c r="D118" s="201" t="s">
        <v>560</v>
      </c>
      <c r="E118" s="36"/>
      <c r="F118" s="233" t="s">
        <v>1231</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560</v>
      </c>
      <c r="AU118" s="17" t="s">
        <v>83</v>
      </c>
    </row>
    <row r="119" spans="1:65" s="2" customFormat="1" ht="16.5" customHeight="1">
      <c r="A119" s="34"/>
      <c r="B119" s="35"/>
      <c r="C119" s="173" t="s">
        <v>8</v>
      </c>
      <c r="D119" s="173" t="s">
        <v>146</v>
      </c>
      <c r="E119" s="174" t="s">
        <v>1232</v>
      </c>
      <c r="F119" s="175" t="s">
        <v>1233</v>
      </c>
      <c r="G119" s="176" t="s">
        <v>760</v>
      </c>
      <c r="H119" s="177">
        <v>1</v>
      </c>
      <c r="I119" s="178"/>
      <c r="J119" s="177">
        <f>ROUND((ROUND(I119,2))*(ROUND(H119,2)),2)</f>
        <v>0</v>
      </c>
      <c r="K119" s="175" t="s">
        <v>790</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151</v>
      </c>
      <c r="AT119" s="183" t="s">
        <v>146</v>
      </c>
      <c r="AU119" s="183" t="s">
        <v>83</v>
      </c>
      <c r="AY119" s="17" t="s">
        <v>143</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151</v>
      </c>
      <c r="BM119" s="183" t="s">
        <v>568</v>
      </c>
    </row>
    <row r="120" spans="1:65" s="2" customFormat="1" ht="29.25">
      <c r="A120" s="34"/>
      <c r="B120" s="35"/>
      <c r="C120" s="36"/>
      <c r="D120" s="201" t="s">
        <v>560</v>
      </c>
      <c r="E120" s="36"/>
      <c r="F120" s="233" t="s">
        <v>1234</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560</v>
      </c>
      <c r="AU120" s="17" t="s">
        <v>83</v>
      </c>
    </row>
    <row r="121" spans="1:65" s="2" customFormat="1" ht="16.5" customHeight="1">
      <c r="A121" s="34"/>
      <c r="B121" s="35"/>
      <c r="C121" s="173" t="s">
        <v>294</v>
      </c>
      <c r="D121" s="173" t="s">
        <v>146</v>
      </c>
      <c r="E121" s="174" t="s">
        <v>1235</v>
      </c>
      <c r="F121" s="175" t="s">
        <v>1072</v>
      </c>
      <c r="G121" s="176" t="s">
        <v>760</v>
      </c>
      <c r="H121" s="177">
        <v>1</v>
      </c>
      <c r="I121" s="178"/>
      <c r="J121" s="177">
        <f>ROUND((ROUND(I121,2))*(ROUND(H121,2)),2)</f>
        <v>0</v>
      </c>
      <c r="K121" s="175" t="s">
        <v>790</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151</v>
      </c>
      <c r="AT121" s="183" t="s">
        <v>146</v>
      </c>
      <c r="AU121" s="183" t="s">
        <v>83</v>
      </c>
      <c r="AY121" s="17" t="s">
        <v>143</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151</v>
      </c>
      <c r="BM121" s="183" t="s">
        <v>577</v>
      </c>
    </row>
    <row r="122" spans="1:65" s="2" customFormat="1" ht="19.5">
      <c r="A122" s="34"/>
      <c r="B122" s="35"/>
      <c r="C122" s="36"/>
      <c r="D122" s="201" t="s">
        <v>560</v>
      </c>
      <c r="E122" s="36"/>
      <c r="F122" s="233" t="s">
        <v>1236</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560</v>
      </c>
      <c r="AU122" s="17" t="s">
        <v>83</v>
      </c>
    </row>
    <row r="123" spans="1:65" s="2" customFormat="1" ht="16.5" customHeight="1">
      <c r="A123" s="34"/>
      <c r="B123" s="35"/>
      <c r="C123" s="173" t="s">
        <v>298</v>
      </c>
      <c r="D123" s="173" t="s">
        <v>146</v>
      </c>
      <c r="E123" s="174" t="s">
        <v>1237</v>
      </c>
      <c r="F123" s="175" t="s">
        <v>1238</v>
      </c>
      <c r="G123" s="176" t="s">
        <v>760</v>
      </c>
      <c r="H123" s="177">
        <v>1</v>
      </c>
      <c r="I123" s="178"/>
      <c r="J123" s="177">
        <f>ROUND((ROUND(I123,2))*(ROUND(H123,2)),2)</f>
        <v>0</v>
      </c>
      <c r="K123" s="175" t="s">
        <v>790</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151</v>
      </c>
      <c r="AT123" s="183" t="s">
        <v>146</v>
      </c>
      <c r="AU123" s="183" t="s">
        <v>83</v>
      </c>
      <c r="AY123" s="17" t="s">
        <v>143</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151</v>
      </c>
      <c r="BM123" s="183" t="s">
        <v>586</v>
      </c>
    </row>
    <row r="124" spans="1:65" s="2" customFormat="1" ht="19.5">
      <c r="A124" s="34"/>
      <c r="B124" s="35"/>
      <c r="C124" s="36"/>
      <c r="D124" s="201" t="s">
        <v>560</v>
      </c>
      <c r="E124" s="36"/>
      <c r="F124" s="233" t="s">
        <v>1239</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560</v>
      </c>
      <c r="AU124" s="17" t="s">
        <v>83</v>
      </c>
    </row>
    <row r="125" spans="1:65" s="2" customFormat="1" ht="16.5" customHeight="1">
      <c r="A125" s="34"/>
      <c r="B125" s="35"/>
      <c r="C125" s="173" t="s">
        <v>303</v>
      </c>
      <c r="D125" s="173" t="s">
        <v>146</v>
      </c>
      <c r="E125" s="174" t="s">
        <v>1240</v>
      </c>
      <c r="F125" s="175" t="s">
        <v>1241</v>
      </c>
      <c r="G125" s="176" t="s">
        <v>760</v>
      </c>
      <c r="H125" s="177">
        <v>1</v>
      </c>
      <c r="I125" s="178"/>
      <c r="J125" s="177">
        <f>ROUND((ROUND(I125,2))*(ROUND(H125,2)),2)</f>
        <v>0</v>
      </c>
      <c r="K125" s="175" t="s">
        <v>790</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151</v>
      </c>
      <c r="AT125" s="183" t="s">
        <v>146</v>
      </c>
      <c r="AU125" s="183" t="s">
        <v>83</v>
      </c>
      <c r="AY125" s="17" t="s">
        <v>143</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151</v>
      </c>
      <c r="BM125" s="183" t="s">
        <v>600</v>
      </c>
    </row>
    <row r="126" spans="1:65" s="2" customFormat="1" ht="19.5">
      <c r="A126" s="34"/>
      <c r="B126" s="35"/>
      <c r="C126" s="36"/>
      <c r="D126" s="201" t="s">
        <v>560</v>
      </c>
      <c r="E126" s="36"/>
      <c r="F126" s="233" t="s">
        <v>1242</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560</v>
      </c>
      <c r="AU126" s="17" t="s">
        <v>83</v>
      </c>
    </row>
    <row r="127" spans="1:65" s="2" customFormat="1" ht="16.5" customHeight="1">
      <c r="A127" s="34"/>
      <c r="B127" s="35"/>
      <c r="C127" s="173" t="s">
        <v>315</v>
      </c>
      <c r="D127" s="173" t="s">
        <v>146</v>
      </c>
      <c r="E127" s="174" t="s">
        <v>1243</v>
      </c>
      <c r="F127" s="175" t="s">
        <v>1244</v>
      </c>
      <c r="G127" s="176" t="s">
        <v>760</v>
      </c>
      <c r="H127" s="177">
        <v>1</v>
      </c>
      <c r="I127" s="178"/>
      <c r="J127" s="177">
        <f>ROUND((ROUND(I127,2))*(ROUND(H127,2)),2)</f>
        <v>0</v>
      </c>
      <c r="K127" s="175" t="s">
        <v>790</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151</v>
      </c>
      <c r="AT127" s="183" t="s">
        <v>146</v>
      </c>
      <c r="AU127" s="183" t="s">
        <v>83</v>
      </c>
      <c r="AY127" s="17" t="s">
        <v>143</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151</v>
      </c>
      <c r="BM127" s="183" t="s">
        <v>611</v>
      </c>
    </row>
    <row r="128" spans="1:65" s="2" customFormat="1" ht="19.5">
      <c r="A128" s="34"/>
      <c r="B128" s="35"/>
      <c r="C128" s="36"/>
      <c r="D128" s="201" t="s">
        <v>560</v>
      </c>
      <c r="E128" s="36"/>
      <c r="F128" s="233" t="s">
        <v>1245</v>
      </c>
      <c r="G128" s="36"/>
      <c r="H128" s="36"/>
      <c r="I128" s="187"/>
      <c r="J128" s="36"/>
      <c r="K128" s="36"/>
      <c r="L128" s="39"/>
      <c r="M128" s="188"/>
      <c r="N128" s="189"/>
      <c r="O128" s="64"/>
      <c r="P128" s="64"/>
      <c r="Q128" s="64"/>
      <c r="R128" s="64"/>
      <c r="S128" s="64"/>
      <c r="T128" s="65"/>
      <c r="U128" s="34"/>
      <c r="V128" s="34"/>
      <c r="W128" s="34"/>
      <c r="X128" s="34"/>
      <c r="Y128" s="34"/>
      <c r="Z128" s="34"/>
      <c r="AA128" s="34"/>
      <c r="AB128" s="34"/>
      <c r="AC128" s="34"/>
      <c r="AD128" s="34"/>
      <c r="AE128" s="34"/>
      <c r="AT128" s="17" t="s">
        <v>560</v>
      </c>
      <c r="AU128" s="17" t="s">
        <v>83</v>
      </c>
    </row>
    <row r="129" spans="1:65" s="2" customFormat="1" ht="16.5" customHeight="1">
      <c r="A129" s="34"/>
      <c r="B129" s="35"/>
      <c r="C129" s="173" t="s">
        <v>320</v>
      </c>
      <c r="D129" s="173" t="s">
        <v>146</v>
      </c>
      <c r="E129" s="174" t="s">
        <v>1246</v>
      </c>
      <c r="F129" s="175" t="s">
        <v>1247</v>
      </c>
      <c r="G129" s="176" t="s">
        <v>760</v>
      </c>
      <c r="H129" s="177">
        <v>1</v>
      </c>
      <c r="I129" s="178"/>
      <c r="J129" s="177">
        <f>ROUND((ROUND(I129,2))*(ROUND(H129,2)),2)</f>
        <v>0</v>
      </c>
      <c r="K129" s="175" t="s">
        <v>790</v>
      </c>
      <c r="L129" s="39"/>
      <c r="M129" s="179" t="s">
        <v>18</v>
      </c>
      <c r="N129" s="180" t="s">
        <v>46</v>
      </c>
      <c r="O129" s="64"/>
      <c r="P129" s="181">
        <f>O129*H129</f>
        <v>0</v>
      </c>
      <c r="Q129" s="181">
        <v>0</v>
      </c>
      <c r="R129" s="181">
        <f>Q129*H129</f>
        <v>0</v>
      </c>
      <c r="S129" s="181">
        <v>0</v>
      </c>
      <c r="T129" s="182">
        <f>S129*H129</f>
        <v>0</v>
      </c>
      <c r="U129" s="34"/>
      <c r="V129" s="34"/>
      <c r="W129" s="34"/>
      <c r="X129" s="34"/>
      <c r="Y129" s="34"/>
      <c r="Z129" s="34"/>
      <c r="AA129" s="34"/>
      <c r="AB129" s="34"/>
      <c r="AC129" s="34"/>
      <c r="AD129" s="34"/>
      <c r="AE129" s="34"/>
      <c r="AR129" s="183" t="s">
        <v>151</v>
      </c>
      <c r="AT129" s="183" t="s">
        <v>146</v>
      </c>
      <c r="AU129" s="183" t="s">
        <v>83</v>
      </c>
      <c r="AY129" s="17" t="s">
        <v>143</v>
      </c>
      <c r="BE129" s="184">
        <f>IF(N129="základní",J129,0)</f>
        <v>0</v>
      </c>
      <c r="BF129" s="184">
        <f>IF(N129="snížená",J129,0)</f>
        <v>0</v>
      </c>
      <c r="BG129" s="184">
        <f>IF(N129="zákl. přenesená",J129,0)</f>
        <v>0</v>
      </c>
      <c r="BH129" s="184">
        <f>IF(N129="sníž. přenesená",J129,0)</f>
        <v>0</v>
      </c>
      <c r="BI129" s="184">
        <f>IF(N129="nulová",J129,0)</f>
        <v>0</v>
      </c>
      <c r="BJ129" s="17" t="s">
        <v>83</v>
      </c>
      <c r="BK129" s="184">
        <f>ROUND((ROUND(I129,2))*(ROUND(H129,2)),2)</f>
        <v>0</v>
      </c>
      <c r="BL129" s="17" t="s">
        <v>151</v>
      </c>
      <c r="BM129" s="183" t="s">
        <v>621</v>
      </c>
    </row>
    <row r="130" spans="1:65" s="12" customFormat="1" ht="25.9" customHeight="1">
      <c r="B130" s="157"/>
      <c r="C130" s="158"/>
      <c r="D130" s="159" t="s">
        <v>74</v>
      </c>
      <c r="E130" s="160" t="s">
        <v>881</v>
      </c>
      <c r="F130" s="160" t="s">
        <v>882</v>
      </c>
      <c r="G130" s="158"/>
      <c r="H130" s="158"/>
      <c r="I130" s="161"/>
      <c r="J130" s="162">
        <f>BK130</f>
        <v>0</v>
      </c>
      <c r="K130" s="158"/>
      <c r="L130" s="163"/>
      <c r="M130" s="164"/>
      <c r="N130" s="165"/>
      <c r="O130" s="165"/>
      <c r="P130" s="166">
        <f>SUM(P131:P132)</f>
        <v>0</v>
      </c>
      <c r="Q130" s="165"/>
      <c r="R130" s="166">
        <f>SUM(R131:R132)</f>
        <v>0</v>
      </c>
      <c r="S130" s="165"/>
      <c r="T130" s="167">
        <f>SUM(T131:T132)</f>
        <v>0</v>
      </c>
      <c r="AR130" s="168" t="s">
        <v>151</v>
      </c>
      <c r="AT130" s="169" t="s">
        <v>74</v>
      </c>
      <c r="AU130" s="169" t="s">
        <v>75</v>
      </c>
      <c r="AY130" s="168" t="s">
        <v>143</v>
      </c>
      <c r="BK130" s="170">
        <f>SUM(BK131:BK132)</f>
        <v>0</v>
      </c>
    </row>
    <row r="131" spans="1:65" s="2" customFormat="1" ht="37.9" customHeight="1">
      <c r="A131" s="34"/>
      <c r="B131" s="35"/>
      <c r="C131" s="173" t="s">
        <v>7</v>
      </c>
      <c r="D131" s="173" t="s">
        <v>146</v>
      </c>
      <c r="E131" s="174" t="s">
        <v>883</v>
      </c>
      <c r="F131" s="175" t="s">
        <v>884</v>
      </c>
      <c r="G131" s="176" t="s">
        <v>885</v>
      </c>
      <c r="H131" s="177">
        <v>24</v>
      </c>
      <c r="I131" s="178"/>
      <c r="J131" s="177">
        <f>ROUND((ROUND(I131,2))*(ROUND(H131,2)),2)</f>
        <v>0</v>
      </c>
      <c r="K131" s="175" t="s">
        <v>150</v>
      </c>
      <c r="L131" s="39"/>
      <c r="M131" s="179" t="s">
        <v>18</v>
      </c>
      <c r="N131" s="180" t="s">
        <v>46</v>
      </c>
      <c r="O131" s="64"/>
      <c r="P131" s="181">
        <f>O131*H131</f>
        <v>0</v>
      </c>
      <c r="Q131" s="181">
        <v>0</v>
      </c>
      <c r="R131" s="181">
        <f>Q131*H131</f>
        <v>0</v>
      </c>
      <c r="S131" s="181">
        <v>0</v>
      </c>
      <c r="T131" s="182">
        <f>S131*H131</f>
        <v>0</v>
      </c>
      <c r="U131" s="34"/>
      <c r="V131" s="34"/>
      <c r="W131" s="34"/>
      <c r="X131" s="34"/>
      <c r="Y131" s="34"/>
      <c r="Z131" s="34"/>
      <c r="AA131" s="34"/>
      <c r="AB131" s="34"/>
      <c r="AC131" s="34"/>
      <c r="AD131" s="34"/>
      <c r="AE131" s="34"/>
      <c r="AR131" s="183" t="s">
        <v>1081</v>
      </c>
      <c r="AT131" s="183" t="s">
        <v>146</v>
      </c>
      <c r="AU131" s="183" t="s">
        <v>83</v>
      </c>
      <c r="AY131" s="17" t="s">
        <v>143</v>
      </c>
      <c r="BE131" s="184">
        <f>IF(N131="základní",J131,0)</f>
        <v>0</v>
      </c>
      <c r="BF131" s="184">
        <f>IF(N131="snížená",J131,0)</f>
        <v>0</v>
      </c>
      <c r="BG131" s="184">
        <f>IF(N131="zákl. přenesená",J131,0)</f>
        <v>0</v>
      </c>
      <c r="BH131" s="184">
        <f>IF(N131="sníž. přenesená",J131,0)</f>
        <v>0</v>
      </c>
      <c r="BI131" s="184">
        <f>IF(N131="nulová",J131,0)</f>
        <v>0</v>
      </c>
      <c r="BJ131" s="17" t="s">
        <v>83</v>
      </c>
      <c r="BK131" s="184">
        <f>ROUND((ROUND(I131,2))*(ROUND(H131,2)),2)</f>
        <v>0</v>
      </c>
      <c r="BL131" s="17" t="s">
        <v>1081</v>
      </c>
      <c r="BM131" s="183" t="s">
        <v>1248</v>
      </c>
    </row>
    <row r="132" spans="1:65" s="2" customFormat="1">
      <c r="A132" s="34"/>
      <c r="B132" s="35"/>
      <c r="C132" s="36"/>
      <c r="D132" s="185" t="s">
        <v>153</v>
      </c>
      <c r="E132" s="36"/>
      <c r="F132" s="186" t="s">
        <v>888</v>
      </c>
      <c r="G132" s="36"/>
      <c r="H132" s="36"/>
      <c r="I132" s="187"/>
      <c r="J132" s="36"/>
      <c r="K132" s="36"/>
      <c r="L132" s="39"/>
      <c r="M132" s="234"/>
      <c r="N132" s="235"/>
      <c r="O132" s="236"/>
      <c r="P132" s="236"/>
      <c r="Q132" s="236"/>
      <c r="R132" s="236"/>
      <c r="S132" s="236"/>
      <c r="T132" s="237"/>
      <c r="U132" s="34"/>
      <c r="V132" s="34"/>
      <c r="W132" s="34"/>
      <c r="X132" s="34"/>
      <c r="Y132" s="34"/>
      <c r="Z132" s="34"/>
      <c r="AA132" s="34"/>
      <c r="AB132" s="34"/>
      <c r="AC132" s="34"/>
      <c r="AD132" s="34"/>
      <c r="AE132" s="34"/>
      <c r="AT132" s="17" t="s">
        <v>153</v>
      </c>
      <c r="AU132" s="17" t="s">
        <v>83</v>
      </c>
    </row>
    <row r="133" spans="1:65" s="2" customFormat="1" ht="6.95" customHeight="1">
      <c r="A133" s="34"/>
      <c r="B133" s="47"/>
      <c r="C133" s="48"/>
      <c r="D133" s="48"/>
      <c r="E133" s="48"/>
      <c r="F133" s="48"/>
      <c r="G133" s="48"/>
      <c r="H133" s="48"/>
      <c r="I133" s="48"/>
      <c r="J133" s="48"/>
      <c r="K133" s="48"/>
      <c r="L133" s="39"/>
      <c r="M133" s="34"/>
      <c r="O133" s="34"/>
      <c r="P133" s="34"/>
      <c r="Q133" s="34"/>
      <c r="R133" s="34"/>
      <c r="S133" s="34"/>
      <c r="T133" s="34"/>
      <c r="U133" s="34"/>
      <c r="V133" s="34"/>
      <c r="W133" s="34"/>
      <c r="X133" s="34"/>
      <c r="Y133" s="34"/>
      <c r="Z133" s="34"/>
      <c r="AA133" s="34"/>
      <c r="AB133" s="34"/>
      <c r="AC133" s="34"/>
      <c r="AD133" s="34"/>
      <c r="AE133" s="34"/>
    </row>
  </sheetData>
  <sheetProtection algorithmName="SHA-512" hashValue="W7vV4Yg4+zn8XpyTBSMXxS1krO4FrY9YTLmnvVILWdHTobg+DBF8uUVmAJZydwp6qRfKIUe3uMWl98oXd40mjQ==" saltValue="xAJJed7DhKJTnYX8qa8rKw==" spinCount="100000" sheet="1" objects="1" scenarios="1"/>
  <autoFilter ref="C84:K132" xr:uid="{00000000-0009-0000-0000-000006000000}"/>
  <mergeCells count="9">
    <mergeCell ref="E50:H50"/>
    <mergeCell ref="E75:H75"/>
    <mergeCell ref="E77:H77"/>
    <mergeCell ref="L2:V2"/>
    <mergeCell ref="E7:H7"/>
    <mergeCell ref="E9:H9"/>
    <mergeCell ref="E18:H18"/>
    <mergeCell ref="E27:H27"/>
    <mergeCell ref="E48:H48"/>
  </mergeCells>
  <hyperlinks>
    <hyperlink ref="F132" r:id="rId1" xr:uid="{00000000-0004-0000-0600-000000000000}"/>
  </hyperlinks>
  <pageMargins left="0.39374999999999999" right="0.39374999999999999" top="0.39374999999999999" bottom="0.39374999999999999" header="0" footer="0"/>
  <pageSetup paperSize="9" fitToHeight="100" orientation="portrait" blackAndWhite="1" r:id="rId2"/>
  <headerFooter>
    <oddFooter>&amp;CStrana &amp;P z &amp;N</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DP04</vt:lpstr>
      <vt:lpstr>D1.4.1 - Zdravotně techni...</vt:lpstr>
      <vt:lpstr>D1.4.2 - Chlazení - DP04</vt:lpstr>
      <vt:lpstr>D1.4.3 - Vzduchotechnika ...</vt:lpstr>
      <vt:lpstr>D1.4.4 - Elektroinstalace...</vt:lpstr>
      <vt:lpstr>D1.4.5 - Měření a regulac...</vt:lpstr>
      <vt:lpstr>'D1.1 - Stavba - DP04'!Print_Area</vt:lpstr>
      <vt:lpstr>'D1.4.1 - Zdravotně techni...'!Print_Area</vt:lpstr>
      <vt:lpstr>'D1.4.2 - Chlazení - DP04'!Print_Area</vt:lpstr>
      <vt:lpstr>'D1.4.3 - Vzduchotechnika ...'!Print_Area</vt:lpstr>
      <vt:lpstr>'D1.4.4 - Elektroinstalace...'!Print_Area</vt:lpstr>
      <vt:lpstr>'D1.4.5 - Měření a regulac...'!Print_Area</vt:lpstr>
      <vt:lpstr>'Rekapitulace stavby'!Print_Area</vt:lpstr>
      <vt:lpstr>'D1.1 - Stavba - DP04'!Print_Titles</vt:lpstr>
      <vt:lpstr>'D1.4.1 - Zdravotně techni...'!Print_Titles</vt:lpstr>
      <vt:lpstr>'D1.4.2 - Chlazení - DP04'!Print_Titles</vt:lpstr>
      <vt:lpstr>'D1.4.3 - Vzduchotechnika ...'!Print_Titles</vt:lpstr>
      <vt:lpstr>'D1.4.4 - Elektroinstalace...'!Print_Titles</vt:lpstr>
      <vt:lpstr>'D1.4.5 - Měření a regulac...'!Print_Titles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2023-12-14T07:48:03Z</dcterms:created>
  <dcterms:modified xsi:type="dcterms:W3CDTF">2023-12-15T16:40:12Z</dcterms:modified>
</cp:coreProperties>
</file>